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60" windowHeight="7800" tabRatio="663"/>
  </bookViews>
  <sheets>
    <sheet name="Cover Page" sheetId="6" r:id="rId1"/>
    <sheet name="Index" sheetId="7" r:id="rId2"/>
    <sheet name="Glance" sheetId="79" r:id="rId3"/>
    <sheet name="GERC pending" sheetId="8" r:id="rId4"/>
    <sheet name="Sales &amp; Revenue Data" sheetId="80" r:id="rId5"/>
    <sheet name="Financial Data" sheetId="81" r:id="rId6"/>
    <sheet name="T&amp;D LOSSES REDUCTION" sheetId="82" r:id="rId7"/>
    <sheet name="METER TESTING AND DEFECTIVE" sheetId="71" r:id="rId8"/>
  </sheets>
  <externalReferences>
    <externalReference r:id="rId9"/>
  </externalReferences>
  <definedNames>
    <definedName name="_Fill" localSheetId="5" hidden="1">#REF!</definedName>
    <definedName name="_Fill" localSheetId="2" hidden="1">#REF!</definedName>
    <definedName name="_Fill" localSheetId="4" hidden="1">#REF!</definedName>
    <definedName name="_Fill" hidden="1">#REF!</definedName>
    <definedName name="aaaa" localSheetId="5" hidden="1">#REF!</definedName>
    <definedName name="aaaa" localSheetId="2" hidden="1">#REF!</definedName>
    <definedName name="aaaa" localSheetId="4" hidden="1">#REF!</definedName>
    <definedName name="aaaa" hidden="1">#REF!</definedName>
    <definedName name="Excel_BuiltIn_Print_Area_3_1" localSheetId="5">#REF!</definedName>
    <definedName name="Excel_BuiltIn_Print_Area_3_1" localSheetId="2">#REF!</definedName>
    <definedName name="Excel_BuiltIn_Print_Area_3_1" localSheetId="4">#REF!</definedName>
    <definedName name="Excel_BuiltIn_Print_Area_3_1">#REF!</definedName>
    <definedName name="HTML_CodePage" hidden="1">1252</definedName>
    <definedName name="HTML_Control" localSheetId="5" hidden="1">{"'Sheet1'!$A$4386:$N$4591"}</definedName>
    <definedName name="HTML_Control" localSheetId="2" hidden="1">{"'Sheet1'!$A$4386:$N$4591"}</definedName>
    <definedName name="HTML_Control" localSheetId="4" hidden="1">{"'Sheet1'!$A$4386:$N$4591"}</definedName>
    <definedName name="HTML_Control" hidden="1">{"'Sheet1'!$A$4386:$N$4591"}</definedName>
    <definedName name="HTML_Description" hidden="1">""</definedName>
    <definedName name="HTML_Email" hidden="1">""</definedName>
    <definedName name="HTML_Header" hidden="1">"Sheet1"</definedName>
    <definedName name="HTML_LastUpdate" hidden="1">"7/1/03"</definedName>
    <definedName name="HTML_LineAfter" hidden="1">FALSE</definedName>
    <definedName name="HTML_LineBefore" hidden="1">FALSE</definedName>
    <definedName name="HTML_Name" hidden="1">"m.p.raval"</definedName>
    <definedName name="HTML_OBDlg2" hidden="1">TRUE</definedName>
    <definedName name="HTML_OBDlg4" hidden="1">TRUE</definedName>
    <definedName name="HTML_OS" hidden="1">0</definedName>
    <definedName name="HTML_PathFile" hidden="1">"A:\MyHTML.htm"</definedName>
    <definedName name="HTML_Title" hidden="1">"SGSDaily Progress Report Piyaj toDharoi Pipeline"</definedName>
    <definedName name="_xlnm.Print_Area" localSheetId="5">'Financial Data'!$A$1:$F$46</definedName>
    <definedName name="_xlnm.Print_Area" localSheetId="2">Glance!$A$1:$J$89</definedName>
    <definedName name="_xlnm.Print_Area" localSheetId="1">Index!$A$1:$C$18</definedName>
    <definedName name="_xlnm.Print_Area" localSheetId="4">'Sales &amp; Revenue Data'!$A$1:$J$108</definedName>
    <definedName name="_xlnm.Print_Area" localSheetId="6">'T&amp;D LOSSES REDUCTION'!$A$1:$K$23</definedName>
    <definedName name="TaxTV">10%</definedName>
    <definedName name="TaxXL">5%</definedName>
  </definedNames>
  <calcPr calcId="162913"/>
</workbook>
</file>

<file path=xl/calcChain.xml><?xml version="1.0" encoding="utf-8"?>
<calcChain xmlns="http://schemas.openxmlformats.org/spreadsheetml/2006/main">
  <c r="J22" i="82" l="1"/>
  <c r="J21" i="82"/>
  <c r="J20" i="82"/>
  <c r="J19" i="82"/>
  <c r="J23" i="82" s="1"/>
  <c r="G17" i="82"/>
  <c r="D17" i="82"/>
  <c r="J15" i="82"/>
  <c r="J14" i="82"/>
  <c r="J13" i="82"/>
  <c r="J12" i="82"/>
  <c r="J16" i="82" s="1"/>
  <c r="G10" i="82"/>
  <c r="D10" i="82"/>
  <c r="J8" i="82"/>
  <c r="J7" i="82"/>
  <c r="J6" i="82"/>
  <c r="J5" i="82"/>
  <c r="J9" i="82" s="1"/>
  <c r="F40" i="81"/>
  <c r="F39" i="81"/>
  <c r="F38" i="81"/>
  <c r="F37" i="81"/>
  <c r="F36" i="81"/>
  <c r="F35" i="81"/>
  <c r="F34" i="81"/>
  <c r="F33" i="81"/>
  <c r="F32" i="81"/>
  <c r="F31" i="81"/>
  <c r="F30" i="81"/>
  <c r="F29" i="81"/>
  <c r="E28" i="81"/>
  <c r="D28" i="81"/>
  <c r="F28" i="81" s="1"/>
  <c r="F27" i="81"/>
  <c r="F26" i="81"/>
  <c r="F25" i="81"/>
  <c r="F24" i="81"/>
  <c r="F23" i="81"/>
  <c r="F22" i="81"/>
  <c r="E21" i="81"/>
  <c r="E41" i="81" s="1"/>
  <c r="D21" i="81"/>
  <c r="F21" i="81" s="1"/>
  <c r="F18" i="81"/>
  <c r="F17" i="81"/>
  <c r="F16" i="81"/>
  <c r="F15" i="81"/>
  <c r="F14" i="81"/>
  <c r="F13" i="81"/>
  <c r="F12" i="81"/>
  <c r="F11" i="81"/>
  <c r="F10" i="81"/>
  <c r="F9" i="81"/>
  <c r="E8" i="81"/>
  <c r="E19" i="81" s="1"/>
  <c r="E43" i="81" s="1"/>
  <c r="D8" i="81"/>
  <c r="D19" i="81" s="1"/>
  <c r="F7" i="81"/>
  <c r="F6" i="81"/>
  <c r="F1" i="81"/>
  <c r="H106" i="80"/>
  <c r="G106" i="80"/>
  <c r="F106" i="80"/>
  <c r="J106" i="80" s="1"/>
  <c r="E106" i="80"/>
  <c r="I106" i="80" s="1"/>
  <c r="H105" i="80"/>
  <c r="G105" i="80"/>
  <c r="F105" i="80"/>
  <c r="J105" i="80" s="1"/>
  <c r="E105" i="80"/>
  <c r="I105" i="80" s="1"/>
  <c r="H104" i="80"/>
  <c r="G104" i="80"/>
  <c r="F104" i="80"/>
  <c r="J104" i="80" s="1"/>
  <c r="E104" i="80"/>
  <c r="I104" i="80" s="1"/>
  <c r="H103" i="80"/>
  <c r="G103" i="80"/>
  <c r="F103" i="80"/>
  <c r="J103" i="80" s="1"/>
  <c r="E103" i="80"/>
  <c r="I103" i="80" s="1"/>
  <c r="H102" i="80"/>
  <c r="G102" i="80"/>
  <c r="F102" i="80"/>
  <c r="J102" i="80" s="1"/>
  <c r="E102" i="80"/>
  <c r="I102" i="80" s="1"/>
  <c r="H101" i="80"/>
  <c r="G101" i="80"/>
  <c r="F101" i="80"/>
  <c r="J101" i="80" s="1"/>
  <c r="E101" i="80"/>
  <c r="I101" i="80" s="1"/>
  <c r="H100" i="80"/>
  <c r="G100" i="80"/>
  <c r="F100" i="80"/>
  <c r="J100" i="80" s="1"/>
  <c r="E100" i="80"/>
  <c r="I100" i="80" s="1"/>
  <c r="H99" i="80"/>
  <c r="G99" i="80"/>
  <c r="F99" i="80"/>
  <c r="J99" i="80" s="1"/>
  <c r="E99" i="80"/>
  <c r="I99" i="80" s="1"/>
  <c r="H98" i="80"/>
  <c r="G98" i="80"/>
  <c r="F98" i="80"/>
  <c r="J98" i="80" s="1"/>
  <c r="E98" i="80"/>
  <c r="I98" i="80" s="1"/>
  <c r="N94" i="80"/>
  <c r="N93" i="80"/>
  <c r="N92" i="80"/>
  <c r="N91" i="80"/>
  <c r="F91" i="80"/>
  <c r="E91" i="80"/>
  <c r="N90" i="80"/>
  <c r="N89" i="80"/>
  <c r="H89" i="80"/>
  <c r="G89" i="80"/>
  <c r="N88" i="80"/>
  <c r="E88" i="80"/>
  <c r="N87" i="80"/>
  <c r="N86" i="80"/>
  <c r="O84" i="80"/>
  <c r="N84" i="80"/>
  <c r="G84" i="80" s="1"/>
  <c r="M84" i="80"/>
  <c r="F84" i="80" s="1"/>
  <c r="L84" i="80"/>
  <c r="E84" i="80" s="1"/>
  <c r="H83" i="80"/>
  <c r="G83" i="80"/>
  <c r="F83" i="80"/>
  <c r="J83" i="80" s="1"/>
  <c r="E83" i="80"/>
  <c r="I83" i="80" s="1"/>
  <c r="I82" i="80"/>
  <c r="H82" i="80"/>
  <c r="J82" i="80" s="1"/>
  <c r="G82" i="80"/>
  <c r="F82" i="80"/>
  <c r="E82" i="80"/>
  <c r="H81" i="80"/>
  <c r="G81" i="80"/>
  <c r="F81" i="80"/>
  <c r="J81" i="80" s="1"/>
  <c r="E81" i="80"/>
  <c r="I81" i="80" s="1"/>
  <c r="I80" i="80"/>
  <c r="H80" i="80"/>
  <c r="J80" i="80" s="1"/>
  <c r="G80" i="80"/>
  <c r="H79" i="80"/>
  <c r="G79" i="80"/>
  <c r="F79" i="80"/>
  <c r="J79" i="80" s="1"/>
  <c r="E79" i="80"/>
  <c r="I79" i="80" s="1"/>
  <c r="H78" i="80"/>
  <c r="G78" i="80"/>
  <c r="I78" i="80" s="1"/>
  <c r="F78" i="80"/>
  <c r="J78" i="80" s="1"/>
  <c r="E78" i="80"/>
  <c r="H77" i="80"/>
  <c r="G77" i="80"/>
  <c r="F77" i="80"/>
  <c r="J77" i="80" s="1"/>
  <c r="E77" i="80"/>
  <c r="I77" i="80" s="1"/>
  <c r="H76" i="80"/>
  <c r="G76" i="80"/>
  <c r="I76" i="80" s="1"/>
  <c r="F76" i="80"/>
  <c r="J76" i="80" s="1"/>
  <c r="E76" i="80"/>
  <c r="H75" i="80"/>
  <c r="G75" i="80"/>
  <c r="F75" i="80"/>
  <c r="J75" i="80" s="1"/>
  <c r="E75" i="80"/>
  <c r="I75" i="80" s="1"/>
  <c r="H66" i="80"/>
  <c r="H95" i="80" s="1"/>
  <c r="G66" i="80"/>
  <c r="G95" i="80" s="1"/>
  <c r="F66" i="80"/>
  <c r="J66" i="80" s="1"/>
  <c r="E66" i="80"/>
  <c r="I66" i="80" s="1"/>
  <c r="H65" i="80"/>
  <c r="J65" i="80" s="1"/>
  <c r="G65" i="80"/>
  <c r="G94" i="80" s="1"/>
  <c r="F65" i="80"/>
  <c r="F94" i="80" s="1"/>
  <c r="E65" i="80"/>
  <c r="E94" i="80" s="1"/>
  <c r="H64" i="80"/>
  <c r="H93" i="80" s="1"/>
  <c r="G64" i="80"/>
  <c r="G93" i="80" s="1"/>
  <c r="F64" i="80"/>
  <c r="J64" i="80" s="1"/>
  <c r="E64" i="80"/>
  <c r="I64" i="80" s="1"/>
  <c r="H63" i="80"/>
  <c r="H92" i="80" s="1"/>
  <c r="G63" i="80"/>
  <c r="G92" i="80" s="1"/>
  <c r="F63" i="80"/>
  <c r="F92" i="80" s="1"/>
  <c r="J92" i="80" s="1"/>
  <c r="E63" i="80"/>
  <c r="E92" i="80" s="1"/>
  <c r="I92" i="80" s="1"/>
  <c r="H62" i="80"/>
  <c r="H91" i="80" s="1"/>
  <c r="G62" i="80"/>
  <c r="G91" i="80" s="1"/>
  <c r="F62" i="80"/>
  <c r="J62" i="80" s="1"/>
  <c r="E62" i="80"/>
  <c r="I62" i="80" s="1"/>
  <c r="H61" i="80"/>
  <c r="H90" i="80" s="1"/>
  <c r="G61" i="80"/>
  <c r="G90" i="80" s="1"/>
  <c r="F61" i="80"/>
  <c r="F90" i="80" s="1"/>
  <c r="J90" i="80" s="1"/>
  <c r="E61" i="80"/>
  <c r="E90" i="80" s="1"/>
  <c r="H60" i="80"/>
  <c r="G60" i="80"/>
  <c r="F60" i="80"/>
  <c r="F89" i="80" s="1"/>
  <c r="J89" i="80" s="1"/>
  <c r="E60" i="80"/>
  <c r="E89" i="80" s="1"/>
  <c r="I89" i="80" s="1"/>
  <c r="H59" i="80"/>
  <c r="H88" i="80" s="1"/>
  <c r="G59" i="80"/>
  <c r="G88" i="80" s="1"/>
  <c r="F59" i="80"/>
  <c r="F88" i="80" s="1"/>
  <c r="J88" i="80" s="1"/>
  <c r="E59" i="80"/>
  <c r="H58" i="80"/>
  <c r="H87" i="80" s="1"/>
  <c r="G58" i="80"/>
  <c r="G87" i="80" s="1"/>
  <c r="F58" i="80"/>
  <c r="F87" i="80" s="1"/>
  <c r="J87" i="80" s="1"/>
  <c r="E58" i="80"/>
  <c r="E87" i="80" s="1"/>
  <c r="I87" i="80" s="1"/>
  <c r="H52" i="80"/>
  <c r="H67" i="80" s="1"/>
  <c r="G52" i="80"/>
  <c r="G67" i="80" s="1"/>
  <c r="G96" i="80" s="1"/>
  <c r="J51" i="80"/>
  <c r="I51" i="80"/>
  <c r="J50" i="80"/>
  <c r="I50" i="80"/>
  <c r="H49" i="80"/>
  <c r="G49" i="80"/>
  <c r="F49" i="80"/>
  <c r="F52" i="80" s="1"/>
  <c r="E49" i="80"/>
  <c r="E67" i="80" s="1"/>
  <c r="J48" i="80"/>
  <c r="I48" i="80"/>
  <c r="J47" i="80"/>
  <c r="I47" i="80"/>
  <c r="J46" i="80"/>
  <c r="I46" i="80"/>
  <c r="J45" i="80"/>
  <c r="I45" i="80"/>
  <c r="J44" i="80"/>
  <c r="I44" i="80"/>
  <c r="J43" i="80"/>
  <c r="I43" i="80"/>
  <c r="J42" i="80"/>
  <c r="I42" i="80"/>
  <c r="J41" i="80"/>
  <c r="I41" i="80"/>
  <c r="J40" i="80"/>
  <c r="I40" i="80"/>
  <c r="H33" i="80"/>
  <c r="G33" i="80"/>
  <c r="F33" i="80"/>
  <c r="J33" i="80" s="1"/>
  <c r="J32" i="80"/>
  <c r="I32" i="80"/>
  <c r="J31" i="80"/>
  <c r="I31" i="80"/>
  <c r="H30" i="80"/>
  <c r="H107" i="80" s="1"/>
  <c r="G30" i="80"/>
  <c r="G107" i="80" s="1"/>
  <c r="F30" i="80"/>
  <c r="F107" i="80" s="1"/>
  <c r="J107" i="80" s="1"/>
  <c r="E30" i="80"/>
  <c r="E33" i="80" s="1"/>
  <c r="I33" i="80" s="1"/>
  <c r="J29" i="80"/>
  <c r="I29" i="80"/>
  <c r="J28" i="80"/>
  <c r="I28" i="80"/>
  <c r="J27" i="80"/>
  <c r="I27" i="80"/>
  <c r="J26" i="80"/>
  <c r="I26" i="80"/>
  <c r="J25" i="80"/>
  <c r="I25" i="80"/>
  <c r="J24" i="80"/>
  <c r="I24" i="80"/>
  <c r="J23" i="80"/>
  <c r="I23" i="80"/>
  <c r="J22" i="80"/>
  <c r="I22" i="80"/>
  <c r="J21" i="80"/>
  <c r="I21" i="80"/>
  <c r="F15" i="80"/>
  <c r="J15" i="80" s="1"/>
  <c r="E15" i="80"/>
  <c r="I15" i="80" s="1"/>
  <c r="J14" i="80"/>
  <c r="I14" i="80"/>
  <c r="J13" i="80"/>
  <c r="I13" i="80"/>
  <c r="J12" i="80"/>
  <c r="I12" i="80"/>
  <c r="J11" i="80"/>
  <c r="I11" i="80"/>
  <c r="J10" i="80"/>
  <c r="I10" i="80"/>
  <c r="J9" i="80"/>
  <c r="I9" i="80"/>
  <c r="J8" i="80"/>
  <c r="I8" i="80"/>
  <c r="J7" i="80"/>
  <c r="I7" i="80"/>
  <c r="J6" i="80"/>
  <c r="I6" i="80"/>
  <c r="I1" i="80"/>
  <c r="I35" i="80" s="1"/>
  <c r="I70" i="80" s="1"/>
  <c r="N86" i="79"/>
  <c r="J86" i="79"/>
  <c r="I86" i="79"/>
  <c r="N85" i="79"/>
  <c r="J85" i="79"/>
  <c r="I85" i="79"/>
  <c r="N84" i="79"/>
  <c r="J84" i="79"/>
  <c r="I84" i="79"/>
  <c r="J81" i="79"/>
  <c r="I81" i="79"/>
  <c r="J79" i="79"/>
  <c r="I79" i="79"/>
  <c r="J78" i="79"/>
  <c r="I78" i="79"/>
  <c r="J77" i="79"/>
  <c r="I77" i="79"/>
  <c r="J76" i="79"/>
  <c r="I76" i="79"/>
  <c r="J73" i="79"/>
  <c r="I73" i="79"/>
  <c r="J72" i="79"/>
  <c r="I72" i="79"/>
  <c r="J71" i="79"/>
  <c r="I71" i="79"/>
  <c r="J70" i="79"/>
  <c r="I70" i="79"/>
  <c r="H69" i="79"/>
  <c r="G69" i="79"/>
  <c r="F69" i="79"/>
  <c r="J69" i="79" s="1"/>
  <c r="E69" i="79"/>
  <c r="I69" i="79" s="1"/>
  <c r="J67" i="79"/>
  <c r="I67" i="79"/>
  <c r="J66" i="79"/>
  <c r="I66" i="79"/>
  <c r="J65" i="79"/>
  <c r="I65" i="79"/>
  <c r="J64" i="79"/>
  <c r="I64" i="79"/>
  <c r="L63" i="79"/>
  <c r="J63" i="79"/>
  <c r="I63" i="79"/>
  <c r="H62" i="79"/>
  <c r="H82" i="79" s="1"/>
  <c r="G62" i="79"/>
  <c r="F62" i="79"/>
  <c r="F35" i="79" s="1"/>
  <c r="J35" i="79" s="1"/>
  <c r="E62" i="79"/>
  <c r="E35" i="79" s="1"/>
  <c r="L60" i="79"/>
  <c r="G60" i="79"/>
  <c r="G38" i="79" s="1"/>
  <c r="J59" i="79"/>
  <c r="I59" i="79"/>
  <c r="J58" i="79"/>
  <c r="J57" i="79"/>
  <c r="I57" i="79"/>
  <c r="J56" i="79"/>
  <c r="I56" i="79"/>
  <c r="J55" i="79"/>
  <c r="I55" i="79"/>
  <c r="J54" i="79"/>
  <c r="J53" i="79"/>
  <c r="I53" i="79"/>
  <c r="J52" i="79"/>
  <c r="I52" i="79"/>
  <c r="J51" i="79"/>
  <c r="I51" i="79"/>
  <c r="J49" i="79"/>
  <c r="I49" i="79"/>
  <c r="H49" i="79"/>
  <c r="H60" i="79" s="1"/>
  <c r="H38" i="79" s="1"/>
  <c r="G49" i="79"/>
  <c r="F49" i="79"/>
  <c r="F60" i="79" s="1"/>
  <c r="E49" i="79"/>
  <c r="E60" i="79" s="1"/>
  <c r="J48" i="79"/>
  <c r="I48" i="79"/>
  <c r="J47" i="79"/>
  <c r="I47" i="79"/>
  <c r="H35" i="79"/>
  <c r="I30" i="79"/>
  <c r="I43" i="79" s="1"/>
  <c r="N27" i="79"/>
  <c r="M27" i="79"/>
  <c r="I26" i="79"/>
  <c r="E26" i="79"/>
  <c r="J25" i="79"/>
  <c r="I25" i="79"/>
  <c r="F25" i="79"/>
  <c r="F26" i="79" s="1"/>
  <c r="L24" i="79"/>
  <c r="J24" i="79"/>
  <c r="I24" i="79"/>
  <c r="F23" i="79"/>
  <c r="J23" i="79" s="1"/>
  <c r="E23" i="79"/>
  <c r="E27" i="79" s="1"/>
  <c r="I27" i="79" s="1"/>
  <c r="J22" i="79"/>
  <c r="I22" i="79"/>
  <c r="L21" i="79"/>
  <c r="J21" i="79"/>
  <c r="F21" i="79"/>
  <c r="E21" i="79"/>
  <c r="I21" i="79" s="1"/>
  <c r="J17" i="79"/>
  <c r="H17" i="79"/>
  <c r="G17" i="79"/>
  <c r="F17" i="79"/>
  <c r="F18" i="79" s="1"/>
  <c r="E17" i="79"/>
  <c r="E18" i="79" s="1"/>
  <c r="J16" i="79"/>
  <c r="I16" i="79"/>
  <c r="J15" i="79"/>
  <c r="J14" i="79"/>
  <c r="I14" i="79"/>
  <c r="J13" i="79"/>
  <c r="I13" i="79"/>
  <c r="H11" i="79"/>
  <c r="G11" i="79"/>
  <c r="F11" i="79"/>
  <c r="J11" i="79" s="1"/>
  <c r="E11" i="79"/>
  <c r="M11" i="79" s="1"/>
  <c r="J10" i="79"/>
  <c r="J8" i="79"/>
  <c r="I8" i="79"/>
  <c r="J7" i="79"/>
  <c r="I7" i="79"/>
  <c r="J6" i="79"/>
  <c r="I6" i="79"/>
  <c r="F19" i="81" l="1"/>
  <c r="F8" i="81"/>
  <c r="D41" i="81"/>
  <c r="F41" i="81" s="1"/>
  <c r="I88" i="80"/>
  <c r="I90" i="80"/>
  <c r="I84" i="80"/>
  <c r="I91" i="80"/>
  <c r="J91" i="80"/>
  <c r="E96" i="80"/>
  <c r="I96" i="80" s="1"/>
  <c r="I67" i="80"/>
  <c r="F67" i="80"/>
  <c r="J52" i="80"/>
  <c r="H84" i="80"/>
  <c r="H96" i="80" s="1"/>
  <c r="H94" i="80"/>
  <c r="I59" i="80"/>
  <c r="I61" i="80"/>
  <c r="I63" i="80"/>
  <c r="I65" i="80"/>
  <c r="E93" i="80"/>
  <c r="I93" i="80" s="1"/>
  <c r="E95" i="80"/>
  <c r="J59" i="80"/>
  <c r="J61" i="80"/>
  <c r="J63" i="80"/>
  <c r="F93" i="80"/>
  <c r="J93" i="80" s="1"/>
  <c r="F95" i="80"/>
  <c r="I49" i="80"/>
  <c r="I30" i="80"/>
  <c r="J49" i="80"/>
  <c r="J30" i="80"/>
  <c r="E107" i="80"/>
  <c r="I107" i="80" s="1"/>
  <c r="I58" i="80"/>
  <c r="I60" i="80"/>
  <c r="J58" i="80"/>
  <c r="J60" i="80"/>
  <c r="E52" i="80"/>
  <c r="I52" i="80" s="1"/>
  <c r="J60" i="79"/>
  <c r="F38" i="79"/>
  <c r="J38" i="79" s="1"/>
  <c r="I60" i="79"/>
  <c r="E38" i="79"/>
  <c r="I38" i="79" s="1"/>
  <c r="H36" i="79"/>
  <c r="H83" i="79"/>
  <c r="J26" i="79"/>
  <c r="F27" i="79"/>
  <c r="J27" i="79" s="1"/>
  <c r="I18" i="79"/>
  <c r="E19" i="79"/>
  <c r="I19" i="79" s="1"/>
  <c r="J18" i="79"/>
  <c r="F19" i="79"/>
  <c r="J19" i="79" s="1"/>
  <c r="I23" i="79"/>
  <c r="I11" i="79"/>
  <c r="I62" i="79"/>
  <c r="J62" i="79"/>
  <c r="E82" i="79"/>
  <c r="I17" i="79"/>
  <c r="F82" i="79"/>
  <c r="G82" i="79"/>
  <c r="G36" i="79" s="1"/>
  <c r="G35" i="79"/>
  <c r="I35" i="79" s="1"/>
  <c r="D43" i="81" l="1"/>
  <c r="F43" i="81" s="1"/>
  <c r="F96" i="80"/>
  <c r="J96" i="80" s="1"/>
  <c r="J67" i="80"/>
  <c r="J84" i="80"/>
  <c r="J82" i="79"/>
  <c r="F36" i="79"/>
  <c r="J36" i="79" s="1"/>
  <c r="F83" i="79"/>
  <c r="J83" i="79" s="1"/>
  <c r="I82" i="79"/>
  <c r="E36" i="79"/>
  <c r="I36" i="79" s="1"/>
  <c r="E83" i="79"/>
  <c r="G83" i="79"/>
  <c r="I83" i="79" l="1"/>
  <c r="F10" i="71" l="1"/>
  <c r="H10" i="71" s="1"/>
  <c r="E11" i="71"/>
  <c r="F6" i="71"/>
  <c r="E6" i="71"/>
  <c r="F9" i="71" l="1"/>
  <c r="H9" i="71" s="1"/>
  <c r="H11" i="71" s="1"/>
  <c r="D11" i="71"/>
  <c r="F11" i="71" s="1"/>
  <c r="G11" i="71" l="1"/>
</calcChain>
</file>

<file path=xl/comments1.xml><?xml version="1.0" encoding="utf-8"?>
<comments xmlns="http://schemas.openxmlformats.org/spreadsheetml/2006/main">
  <authors>
    <author>Author</author>
  </authors>
  <commentList>
    <comment ref="F23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253 HT Adjustment</t>
        </r>
      </text>
    </comment>
  </commentList>
</comments>
</file>

<file path=xl/sharedStrings.xml><?xml version="1.0" encoding="utf-8"?>
<sst xmlns="http://schemas.openxmlformats.org/spreadsheetml/2006/main" count="637" uniqueCount="235">
  <si>
    <t>Page no.</t>
  </si>
  <si>
    <t>I</t>
  </si>
  <si>
    <t>Key Parameters at a glance</t>
  </si>
  <si>
    <t>Power supply position - 1</t>
  </si>
  <si>
    <t>Cost of supply - 2</t>
  </si>
  <si>
    <t>Financial data - 3</t>
  </si>
  <si>
    <t>III</t>
  </si>
  <si>
    <t>Sales Revenue data</t>
  </si>
  <si>
    <t>No.of consumers and units sold</t>
  </si>
  <si>
    <t>Sales revenue amount and paise/unit</t>
  </si>
  <si>
    <t>Sales revenue fix and energy charge paise/unit and units sold per consumer</t>
  </si>
  <si>
    <t>Index</t>
  </si>
  <si>
    <t>Sr. No.</t>
  </si>
  <si>
    <t>Particulars</t>
  </si>
  <si>
    <t>% Change</t>
  </si>
  <si>
    <t>Quarterly</t>
  </si>
  <si>
    <t>Cumulative</t>
  </si>
  <si>
    <t>MUS</t>
  </si>
  <si>
    <t>II</t>
  </si>
  <si>
    <t>Rs. in Crores</t>
  </si>
  <si>
    <t>SALES REALISATION</t>
  </si>
  <si>
    <t>HT</t>
  </si>
  <si>
    <t>Note : 1</t>
  </si>
  <si>
    <t>Note : 2</t>
  </si>
  <si>
    <t>Note : 3</t>
  </si>
  <si>
    <t>Depreciation</t>
  </si>
  <si>
    <t>Agricultural Subsidy</t>
  </si>
  <si>
    <t>III - SALES AND REVENUE DATA</t>
  </si>
  <si>
    <t>NOS. OF CONSUMERS AND UNITS SOLD</t>
  </si>
  <si>
    <t>Page : 4</t>
  </si>
  <si>
    <t>A</t>
  </si>
  <si>
    <t>NOS. OF CONSUMERS</t>
  </si>
  <si>
    <t>Nos.</t>
  </si>
  <si>
    <t>Agriculture</t>
  </si>
  <si>
    <t>B</t>
  </si>
  <si>
    <t>NOS. OF UNITS SOLD</t>
  </si>
  <si>
    <t>SALES REVENUE RS. IN CRORES AND PAISE / UNIT</t>
  </si>
  <si>
    <t>Page : 5</t>
  </si>
  <si>
    <t>C</t>
  </si>
  <si>
    <t>D</t>
  </si>
  <si>
    <t>Rs. / Kwh</t>
  </si>
  <si>
    <t>SALES REALISATION - FIXED CHARGES - ENERGY CHARGES PAISE / KWH AND UNITS SOLD PER CONSUMER</t>
  </si>
  <si>
    <t>Page : 6</t>
  </si>
  <si>
    <t>E</t>
  </si>
  <si>
    <t>SALES REALISATION - FIXED CHARGES</t>
  </si>
  <si>
    <t>F</t>
  </si>
  <si>
    <t>G</t>
  </si>
  <si>
    <t>UNITS SOLD PER CONSUMER</t>
  </si>
  <si>
    <t>Kwh</t>
  </si>
  <si>
    <t>IV - FINANCIAL DATA</t>
  </si>
  <si>
    <t>Page : 7</t>
  </si>
  <si>
    <t>REVENUE</t>
  </si>
  <si>
    <t>Other Income</t>
  </si>
  <si>
    <t>EXPENSES</t>
  </si>
  <si>
    <t>Repairs and Maintenance</t>
  </si>
  <si>
    <t>SURPLUS (DEFICIT) / Profit After Tax</t>
  </si>
  <si>
    <t>RGP (Residential)</t>
  </si>
  <si>
    <t>GLP (General Lighting Purpose)</t>
  </si>
  <si>
    <t>Waterworks</t>
  </si>
  <si>
    <t>Street Light</t>
  </si>
  <si>
    <t>NRGP &amp; LTMD &amp; TEMPORARY</t>
  </si>
  <si>
    <t>Railway Traction</t>
  </si>
  <si>
    <t>Total</t>
  </si>
  <si>
    <t>SALES REVENUE</t>
  </si>
  <si>
    <t>Note :</t>
  </si>
  <si>
    <t>Energy charge includes amount of Energy charge, FCA charge, debit-credit adjustments etc.</t>
  </si>
  <si>
    <t>Agriculture*</t>
  </si>
  <si>
    <t>Revenue from Sale of Power</t>
  </si>
  <si>
    <t>Meter Rent / Service Line Rental</t>
  </si>
  <si>
    <t>Recoveries for Theft of Power / Malpractices Non-Consumers</t>
  </si>
  <si>
    <t xml:space="preserve">Wheeling charges Recoveries </t>
  </si>
  <si>
    <t>Misc. charges from consumers</t>
  </si>
  <si>
    <t>Delayed Payment Charges from Consumers (Net)</t>
  </si>
  <si>
    <t>Rebate for Prompt Payment of  Purchases of Power</t>
  </si>
  <si>
    <t>Other Operating Revenues</t>
  </si>
  <si>
    <t>Revenue From Operations ( 1+2+3+4 )</t>
  </si>
  <si>
    <t>Cost of power purchase</t>
  </si>
  <si>
    <t>Operations and Maintenance expenses</t>
  </si>
  <si>
    <t>Employee cost</t>
  </si>
  <si>
    <t>Administration and General expenses</t>
  </si>
  <si>
    <t>Other debits</t>
  </si>
  <si>
    <t>Extraordinary items</t>
  </si>
  <si>
    <t>Net prior period expenses / income</t>
  </si>
  <si>
    <t>Other expenses capitalized</t>
  </si>
  <si>
    <t>Interest and finance charges</t>
  </si>
  <si>
    <t>Interest on working capital</t>
  </si>
  <si>
    <t>Provision for bad debts</t>
  </si>
  <si>
    <t>Provision for tax / tax paid</t>
  </si>
  <si>
    <t>Total expenditure (1 to 7)</t>
  </si>
  <si>
    <t>Purchase of power from GUVNL</t>
  </si>
  <si>
    <t>Purchase of power from Wind Turbin Generators/ CPP</t>
  </si>
  <si>
    <t>Purchase of power from Solar Generators</t>
  </si>
  <si>
    <t xml:space="preserve">Deviation Settlement Mechanism Charges (UI) </t>
  </si>
  <si>
    <t>Total Units Sold</t>
  </si>
  <si>
    <t>Sale to GUVNL(STOA)</t>
  </si>
  <si>
    <t>Total Units Sold to the consumer</t>
  </si>
  <si>
    <t>SALES REALISATION - ENERGY CHARGES &amp; OTHER CHARGES</t>
  </si>
  <si>
    <t xml:space="preserve">                                                                                                          Rs. in Crores</t>
  </si>
  <si>
    <t>Financial Data</t>
  </si>
  <si>
    <t>IV</t>
  </si>
  <si>
    <t>Other debits includes Expenses for Energy Conservation, Miscellaneous Losses &amp; Write-off, Bad &amp; Doubtful debts writte-off, Loss on Sale of Fixed Assets and other Cost etc.</t>
  </si>
  <si>
    <t>All figures are as per CGL available with Accounts Dept. (generated by IT Dept.)</t>
  </si>
  <si>
    <t>PREPARED BY : "UGVCL"</t>
  </si>
  <si>
    <t>SUBMITTED TO : GUJARAT ELECTRICITY REGULATORY COMMISSION</t>
  </si>
  <si>
    <t>Status of Directions given by GERC</t>
  </si>
  <si>
    <t>V</t>
  </si>
  <si>
    <t>Distribution - Key Data</t>
  </si>
  <si>
    <t xml:space="preserve">Action plan for reducing T &amp; D losses in Urban, Industrial and GIDC feeders      </t>
  </si>
  <si>
    <t>Meter Testing</t>
  </si>
  <si>
    <t>II  -  STATUS OF DIRECTIONS GIVEN BY GERC</t>
  </si>
  <si>
    <t>Direction nos.</t>
  </si>
  <si>
    <t>Status and whether complied during current period</t>
  </si>
  <si>
    <t>Non-compliance</t>
  </si>
  <si>
    <t>Action plan for compliance</t>
  </si>
  <si>
    <t>Responsible External factor</t>
  </si>
  <si>
    <t>Responsible Internal factor</t>
  </si>
  <si>
    <t>(A)</t>
  </si>
  <si>
    <t>Total no.of directions</t>
  </si>
  <si>
    <t>(B)</t>
  </si>
  <si>
    <t>Directions already complied</t>
  </si>
  <si>
    <t>(C)</t>
  </si>
  <si>
    <t>Directions to be complied at the Time of next tariff petition (APR)</t>
  </si>
  <si>
    <t>(D)</t>
  </si>
  <si>
    <t>Directions to be complied later</t>
  </si>
  <si>
    <t>(E)</t>
  </si>
  <si>
    <t>Directions pending :</t>
  </si>
  <si>
    <t>Sr No</t>
  </si>
  <si>
    <t>Category</t>
  </si>
  <si>
    <t>Circle</t>
  </si>
  <si>
    <t>Nos of feeders where losses increased in current period</t>
  </si>
  <si>
    <t>Reason thereof and action being taken</t>
  </si>
  <si>
    <t xml:space="preserve">Total nos. of feeders     </t>
  </si>
  <si>
    <t xml:space="preserve">Nos. of feeders having losses more than 5%     </t>
  </si>
  <si>
    <t xml:space="preserve">Overall % losses    </t>
  </si>
  <si>
    <t>GIDC</t>
  </si>
  <si>
    <t>MSH</t>
  </si>
  <si>
    <t>SBT</t>
  </si>
  <si>
    <t>PLN</t>
  </si>
  <si>
    <t>HMT</t>
  </si>
  <si>
    <t>UGVCL</t>
  </si>
  <si>
    <t xml:space="preserve">Nos. of feeders having losses more than 25 %     </t>
  </si>
  <si>
    <t>URBAN</t>
  </si>
  <si>
    <t xml:space="preserve">Nos. of feeders having losses more than 10 %     </t>
  </si>
  <si>
    <t>IND</t>
  </si>
  <si>
    <t>V  -   DISTRIBUTION - KEY DATA</t>
  </si>
  <si>
    <t>Page : 10</t>
  </si>
  <si>
    <t>Meter testing (NEW+OLD)</t>
  </si>
  <si>
    <t>Total capacity of laboratory</t>
  </si>
  <si>
    <t>Tested during the period</t>
  </si>
  <si>
    <t>Pending for testing at the end of the period</t>
  </si>
  <si>
    <t>Single phase</t>
  </si>
  <si>
    <t>No.</t>
  </si>
  <si>
    <t>Three phase</t>
  </si>
  <si>
    <t xml:space="preserve">Details of non-working defective meters at consumer premises </t>
  </si>
  <si>
    <t>Defected - op.balance</t>
  </si>
  <si>
    <t>Added</t>
  </si>
  <si>
    <t>Total to be attended</t>
  </si>
  <si>
    <t>Replaced / Repaired</t>
  </si>
  <si>
    <t>Pending at the end of the period</t>
  </si>
  <si>
    <t>Cross Subsidy Surcharge</t>
  </si>
  <si>
    <t>H</t>
  </si>
  <si>
    <t>Addl. Surcharge</t>
  </si>
  <si>
    <t>Licensee</t>
  </si>
  <si>
    <t>Deviation Settlement Mechanism Charges (UI)**</t>
  </si>
  <si>
    <t>Agriculture MUS includes Metered MUS and Unmetered MUS.  UI shows net off UI receivable + UI Payable.</t>
  </si>
  <si>
    <t>Deviation Settlement Mechanism Charges (UI)  **</t>
  </si>
  <si>
    <t>** UI shown net off UI Receivable + UI  Payable.</t>
  </si>
  <si>
    <t>Parallel Operation Charges</t>
  </si>
  <si>
    <t>SLDC Charge</t>
  </si>
  <si>
    <t>I - KEY PARAMETERS</t>
  </si>
  <si>
    <t>POWER SUPPLY POSITION-1</t>
  </si>
  <si>
    <t>Page : 1</t>
  </si>
  <si>
    <t>POWER PURCHASE</t>
  </si>
  <si>
    <t>Units Purchased from GUVNL</t>
  </si>
  <si>
    <t>Units Purchased from Wind Turbine Generator</t>
  </si>
  <si>
    <t>Units Purchased from Solar Generator</t>
  </si>
  <si>
    <t xml:space="preserve">Deviation Settlement Mechanism Charges 
(UI import) </t>
  </si>
  <si>
    <t>Total Purchase of Power</t>
  </si>
  <si>
    <t>ENERGY BALANCE SHEET</t>
  </si>
  <si>
    <t>Total Units Sold to Consumers</t>
  </si>
  <si>
    <t>Deviation Settlement Mechanism Charges 
(UI export)</t>
  </si>
  <si>
    <t>Unit sold to GUVNL</t>
  </si>
  <si>
    <t>Net Power Purchase Units (1-3-4)</t>
  </si>
  <si>
    <t>T &amp; D Loss (5-2)</t>
  </si>
  <si>
    <t>T &amp; D Loss (6)/(5)*100</t>
  </si>
  <si>
    <t>%</t>
  </si>
  <si>
    <t>SALES AND REALISATION</t>
  </si>
  <si>
    <t>Assessment (Metered + Unmetered)</t>
  </si>
  <si>
    <t>Assessment (Theft)</t>
  </si>
  <si>
    <t>Total Billed (1+2)</t>
  </si>
  <si>
    <t>Amount Realised (Metered + Unmetered)</t>
  </si>
  <si>
    <t>Amount Realised (Theft)</t>
  </si>
  <si>
    <t>Total amount Realised (4+5)</t>
  </si>
  <si>
    <t>Amount realised as % of amount billed (6)/(3)</t>
  </si>
  <si>
    <t>Note :1</t>
  </si>
  <si>
    <t>Units purchased and Units sold out are taken from Trial balance.</t>
  </si>
  <si>
    <t>Note :2</t>
  </si>
  <si>
    <t>Sales, Billing and Realisation figures are taken from CGL available with Accounts Dept.(generated by IT Dept.) which does not include UI Receivables, STOA &amp; Unbilled Provision.</t>
  </si>
  <si>
    <t>COST OF SUPPLY &amp; SALES REALISATION - 2</t>
  </si>
  <si>
    <t>Page : 2</t>
  </si>
  <si>
    <t>COST OF SUPPLY</t>
  </si>
  <si>
    <t>Avg. Cost of Purchase of Power*</t>
  </si>
  <si>
    <t>Rs./Kwh</t>
  </si>
  <si>
    <t>Average cost of Supply**</t>
  </si>
  <si>
    <t>Average Sales Realisation***</t>
  </si>
  <si>
    <t>Avg. Cost of Purchase of Power* = Total Purchase of Power(in Rs.) / Total Purchase of Power (Units)</t>
  </si>
  <si>
    <t>Avg. Cost of Supply** = Total Expenditure (in Rs.) / Total Units Sold including UI &amp; STOA</t>
  </si>
  <si>
    <t>Avg. Sales Realisation*** = (Revenue from sale of Power + Other Income + Ag. Subsidy ) / Total Units Sold including UI &amp; STOA</t>
  </si>
  <si>
    <t>FINANCIAL DATA - 3</t>
  </si>
  <si>
    <t>Page : 3</t>
  </si>
  <si>
    <t>Parralel Operation Charges</t>
  </si>
  <si>
    <t xml:space="preserve">Cost of power purchase as % of total cost </t>
  </si>
  <si>
    <t>% age</t>
  </si>
  <si>
    <t>Capital expenditure</t>
  </si>
  <si>
    <t>New long term borrowings</t>
  </si>
  <si>
    <t>Bank Overdraft as at the end of the quarter</t>
  </si>
  <si>
    <t xml:space="preserve">Previous Year (2021-22) </t>
  </si>
  <si>
    <t>Page-9</t>
  </si>
  <si>
    <t xml:space="preserve">Current Year (22-23) </t>
  </si>
  <si>
    <t>Page : 8</t>
  </si>
  <si>
    <t>REGULATORY INFORMATION REPORT FOR THE                                                    4th QUARTER :2022-23</t>
  </si>
  <si>
    <t>Period : Jan.-23 to March-23</t>
  </si>
  <si>
    <t>QTR - 4</t>
  </si>
  <si>
    <t>Purchase of power from Renewable Attribute</t>
  </si>
  <si>
    <t>Figures of previous year i.e. FY 2020-21 are re-grouped as per requirement of IND AS.</t>
  </si>
  <si>
    <t>As per Financial  statements FY 2021-22 Income of delayed payment charge from consumers, consider in other Income instead of other operating revene and accordingly made in above report.</t>
  </si>
  <si>
    <t>h</t>
  </si>
  <si>
    <t>* Agriculture Sales Revenue does not include Agriculture Subsidy of Rs.174.50  &amp; Rs. 407.33 for the FY 20-21 &amp; FY 2021-22  respectively.</t>
  </si>
  <si>
    <t>Current Year (2022-23) (Audited)</t>
  </si>
  <si>
    <t>Previous Year (2021-22) (Audited)</t>
  </si>
  <si>
    <t>Current Year (22-23)</t>
  </si>
  <si>
    <t>Meter testing and details of non-working defective meters for 4th Qtr. 2022-23</t>
  </si>
  <si>
    <t>Cummulative March'23</t>
  </si>
  <si>
    <t>Cummulative March'22</t>
  </si>
  <si>
    <t>V  -  DISTRIBUTION - KEY DATA ( Qtr-4: January-23 to March-23)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</si>
</sst>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0.0"/>
    <numFmt numFmtId="167" formatCode="0.000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rebuchet MS"/>
      <family val="2"/>
    </font>
    <font>
      <b/>
      <sz val="26"/>
      <name val="Trebuchet MS"/>
      <family val="2"/>
    </font>
    <font>
      <sz val="16"/>
      <name val="Trebuchet MS"/>
      <family val="2"/>
    </font>
    <font>
      <b/>
      <sz val="16"/>
      <name val="Trebuchet MS"/>
      <family val="2"/>
    </font>
    <font>
      <sz val="10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sz val="10"/>
      <name val="Arial"/>
      <family val="2"/>
    </font>
    <font>
      <sz val="10"/>
      <name val="Arial"/>
    </font>
    <font>
      <b/>
      <sz val="18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color indexed="14"/>
      <name val="Arial"/>
      <family val="2"/>
    </font>
    <font>
      <b/>
      <sz val="9"/>
      <color indexed="17"/>
      <name val="Arial"/>
      <family val="2"/>
    </font>
    <font>
      <sz val="9"/>
      <color indexed="14"/>
      <name val="Arial"/>
      <family val="2"/>
    </font>
    <font>
      <sz val="14"/>
      <color indexed="14"/>
      <name val="Arial"/>
      <family val="2"/>
    </font>
    <font>
      <sz val="12"/>
      <color indexed="12"/>
      <name val="Arial"/>
      <family val="2"/>
    </font>
    <font>
      <sz val="12"/>
      <color rgb="FFFF0000"/>
      <name val="Trebuchet MS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6"/>
      <color rgb="FFFF0000"/>
      <name val="Calibri"/>
      <family val="2"/>
      <scheme val="minor"/>
    </font>
    <font>
      <sz val="11"/>
      <color rgb="FF000000"/>
      <name val="Verdana"/>
      <family val="2"/>
    </font>
    <font>
      <b/>
      <sz val="16"/>
      <color rgb="FFFF0000"/>
      <name val="Trebuchet MS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6" fillId="0" borderId="0"/>
    <xf numFmtId="0" fontId="9" fillId="0" borderId="0"/>
    <xf numFmtId="9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0" fontId="10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0">
    <xf numFmtId="0" fontId="0" fillId="0" borderId="0" xfId="0"/>
    <xf numFmtId="0" fontId="8" fillId="0" borderId="0" xfId="1" applyFont="1" applyFill="1"/>
    <xf numFmtId="0" fontId="7" fillId="0" borderId="8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8" fillId="0" borderId="0" xfId="1" applyFont="1" applyFill="1" applyAlignment="1">
      <alignment vertical="center"/>
    </xf>
    <xf numFmtId="0" fontId="8" fillId="0" borderId="0" xfId="1" applyFont="1" applyFill="1" applyAlignment="1">
      <alignment horizontal="left" vertical="center" wrapText="1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7" xfId="1" applyFont="1" applyBorder="1" applyAlignment="1">
      <alignment vertical="center"/>
    </xf>
    <xf numFmtId="0" fontId="7" fillId="0" borderId="18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18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27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2" fontId="7" fillId="0" borderId="32" xfId="1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right" vertical="center"/>
    </xf>
    <xf numFmtId="166" fontId="8" fillId="0" borderId="1" xfId="1" applyNumberFormat="1" applyFont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43" xfId="1" applyFont="1" applyBorder="1" applyAlignment="1">
      <alignment horizontal="center" vertical="center"/>
    </xf>
    <xf numFmtId="0" fontId="8" fillId="0" borderId="45" xfId="1" applyFont="1" applyBorder="1" applyAlignment="1">
      <alignment horizontal="center" vertical="center"/>
    </xf>
    <xf numFmtId="0" fontId="7" fillId="0" borderId="9" xfId="1" applyFont="1" applyBorder="1" applyAlignment="1">
      <alignment vertical="center"/>
    </xf>
    <xf numFmtId="0" fontId="8" fillId="0" borderId="9" xfId="1" applyFont="1" applyBorder="1" applyAlignment="1">
      <alignment vertical="center" wrapText="1"/>
    </xf>
    <xf numFmtId="0" fontId="7" fillId="0" borderId="13" xfId="1" applyFont="1" applyBorder="1" applyAlignment="1">
      <alignment vertical="center"/>
    </xf>
    <xf numFmtId="0" fontId="8" fillId="0" borderId="9" xfId="1" applyFont="1" applyBorder="1" applyAlignment="1">
      <alignment vertical="center"/>
    </xf>
    <xf numFmtId="0" fontId="8" fillId="0" borderId="9" xfId="1" applyFont="1" applyBorder="1" applyAlignment="1">
      <alignment horizontal="left" vertical="center"/>
    </xf>
    <xf numFmtId="2" fontId="7" fillId="0" borderId="20" xfId="1" applyNumberFormat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 wrapText="1"/>
    </xf>
    <xf numFmtId="0" fontId="7" fillId="0" borderId="51" xfId="1" applyFont="1" applyFill="1" applyBorder="1" applyAlignment="1">
      <alignment horizontal="center" vertical="center"/>
    </xf>
    <xf numFmtId="2" fontId="8" fillId="0" borderId="53" xfId="1" applyNumberFormat="1" applyFont="1" applyFill="1" applyBorder="1" applyAlignment="1">
      <alignment horizontal="center" vertical="center"/>
    </xf>
    <xf numFmtId="0" fontId="7" fillId="0" borderId="53" xfId="1" applyFont="1" applyBorder="1" applyAlignment="1">
      <alignment horizontal="center" vertical="center"/>
    </xf>
    <xf numFmtId="0" fontId="8" fillId="0" borderId="54" xfId="1" applyFont="1" applyBorder="1" applyAlignment="1">
      <alignment horizontal="center" vertical="center"/>
    </xf>
    <xf numFmtId="0" fontId="7" fillId="0" borderId="55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2" fontId="8" fillId="0" borderId="56" xfId="1" applyNumberFormat="1" applyFont="1" applyBorder="1" applyAlignment="1">
      <alignment horizontal="center" vertical="center"/>
    </xf>
    <xf numFmtId="2" fontId="8" fillId="0" borderId="33" xfId="1" applyNumberFormat="1" applyFont="1" applyBorder="1" applyAlignment="1">
      <alignment horizontal="center" vertical="center"/>
    </xf>
    <xf numFmtId="2" fontId="7" fillId="0" borderId="57" xfId="1" applyNumberFormat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8" fillId="0" borderId="22" xfId="1" applyFont="1" applyBorder="1" applyAlignment="1">
      <alignment vertical="center"/>
    </xf>
    <xf numFmtId="0" fontId="8" fillId="0" borderId="13" xfId="1" applyFont="1" applyBorder="1" applyAlignment="1">
      <alignment vertical="center"/>
    </xf>
    <xf numFmtId="2" fontId="7" fillId="0" borderId="40" xfId="1" applyNumberFormat="1" applyFont="1" applyFill="1" applyBorder="1" applyAlignment="1">
      <alignment horizontal="center" vertical="center"/>
    </xf>
    <xf numFmtId="2" fontId="7" fillId="0" borderId="43" xfId="1" applyNumberFormat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49" xfId="1" applyFont="1" applyFill="1" applyBorder="1" applyAlignment="1">
      <alignment horizontal="center" vertical="center"/>
    </xf>
    <xf numFmtId="2" fontId="7" fillId="0" borderId="49" xfId="1" applyNumberFormat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 wrapText="1"/>
    </xf>
    <xf numFmtId="2" fontId="8" fillId="0" borderId="28" xfId="1" applyNumberFormat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/>
    </xf>
    <xf numFmtId="0" fontId="8" fillId="0" borderId="41" xfId="1" applyFont="1" applyFill="1" applyBorder="1" applyAlignment="1">
      <alignment horizontal="center" vertical="center"/>
    </xf>
    <xf numFmtId="2" fontId="7" fillId="0" borderId="41" xfId="1" applyNumberFormat="1" applyFont="1" applyFill="1" applyBorder="1" applyAlignment="1">
      <alignment horizontal="center" vertical="center"/>
    </xf>
    <xf numFmtId="2" fontId="8" fillId="0" borderId="0" xfId="1" applyNumberFormat="1" applyFont="1" applyFill="1"/>
    <xf numFmtId="0" fontId="8" fillId="0" borderId="15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/>
    </xf>
    <xf numFmtId="2" fontId="7" fillId="0" borderId="18" xfId="1" applyNumberFormat="1" applyFont="1" applyFill="1" applyBorder="1" applyAlignment="1">
      <alignment horizontal="center" vertical="center"/>
    </xf>
    <xf numFmtId="0" fontId="8" fillId="0" borderId="48" xfId="1" applyFont="1" applyFill="1" applyBorder="1" applyAlignment="1">
      <alignment horizontal="center" vertical="center"/>
    </xf>
    <xf numFmtId="10" fontId="7" fillId="0" borderId="20" xfId="3" applyNumberFormat="1" applyFont="1" applyFill="1" applyBorder="1" applyAlignment="1">
      <alignment horizontal="center" vertical="center"/>
    </xf>
    <xf numFmtId="2" fontId="8" fillId="0" borderId="22" xfId="1" applyNumberFormat="1" applyFont="1" applyFill="1" applyBorder="1" applyAlignment="1">
      <alignment horizontal="center" vertical="center"/>
    </xf>
    <xf numFmtId="10" fontId="7" fillId="0" borderId="32" xfId="3" applyNumberFormat="1" applyFont="1" applyFill="1" applyBorder="1" applyAlignment="1">
      <alignment horizontal="center" vertical="center"/>
    </xf>
    <xf numFmtId="2" fontId="8" fillId="0" borderId="16" xfId="1" applyNumberFormat="1" applyFont="1" applyFill="1" applyBorder="1" applyAlignment="1">
      <alignment horizontal="center" vertical="center"/>
    </xf>
    <xf numFmtId="10" fontId="8" fillId="0" borderId="40" xfId="3" applyNumberFormat="1" applyFont="1" applyFill="1" applyBorder="1" applyAlignment="1">
      <alignment horizontal="center" vertical="center"/>
    </xf>
    <xf numFmtId="10" fontId="7" fillId="0" borderId="43" xfId="3" applyNumberFormat="1" applyFont="1" applyFill="1" applyBorder="1" applyAlignment="1">
      <alignment horizontal="center" vertical="center"/>
    </xf>
    <xf numFmtId="10" fontId="8" fillId="0" borderId="28" xfId="3" applyNumberFormat="1" applyFont="1" applyFill="1" applyBorder="1" applyAlignment="1">
      <alignment horizontal="center" vertical="center"/>
    </xf>
    <xf numFmtId="0" fontId="8" fillId="0" borderId="44" xfId="1" applyFont="1" applyFill="1" applyBorder="1" applyAlignment="1">
      <alignment vertical="center"/>
    </xf>
    <xf numFmtId="0" fontId="8" fillId="0" borderId="23" xfId="1" applyFont="1" applyFill="1" applyBorder="1" applyAlignment="1">
      <alignment vertical="center"/>
    </xf>
    <xf numFmtId="0" fontId="8" fillId="0" borderId="16" xfId="1" applyFont="1" applyFill="1" applyBorder="1" applyAlignment="1">
      <alignment vertical="center"/>
    </xf>
    <xf numFmtId="10" fontId="8" fillId="0" borderId="14" xfId="3" applyNumberFormat="1" applyFont="1" applyFill="1" applyBorder="1" applyAlignment="1">
      <alignment horizontal="center" vertical="center"/>
    </xf>
    <xf numFmtId="10" fontId="8" fillId="0" borderId="37" xfId="3" applyNumberFormat="1" applyFont="1" applyFill="1" applyBorder="1" applyAlignment="1">
      <alignment horizontal="center" vertical="center"/>
    </xf>
    <xf numFmtId="10" fontId="8" fillId="0" borderId="44" xfId="3" applyNumberFormat="1" applyFont="1" applyFill="1" applyBorder="1" applyAlignment="1">
      <alignment horizontal="center" vertical="center"/>
    </xf>
    <xf numFmtId="10" fontId="8" fillId="0" borderId="23" xfId="3" applyNumberFormat="1" applyFont="1" applyFill="1" applyBorder="1" applyAlignment="1">
      <alignment horizontal="center" vertical="center"/>
    </xf>
    <xf numFmtId="0" fontId="8" fillId="0" borderId="27" xfId="1" applyFont="1" applyFill="1" applyBorder="1" applyAlignment="1">
      <alignment vertical="center"/>
    </xf>
    <xf numFmtId="0" fontId="8" fillId="0" borderId="26" xfId="1" applyFont="1" applyFill="1" applyBorder="1" applyAlignment="1">
      <alignment vertical="center"/>
    </xf>
    <xf numFmtId="0" fontId="8" fillId="0" borderId="38" xfId="1" applyFont="1" applyFill="1" applyBorder="1" applyAlignment="1">
      <alignment vertical="center"/>
    </xf>
    <xf numFmtId="10" fontId="7" fillId="0" borderId="49" xfId="3" applyNumberFormat="1" applyFont="1" applyFill="1" applyBorder="1" applyAlignment="1">
      <alignment horizontal="center" vertical="center"/>
    </xf>
    <xf numFmtId="1" fontId="8" fillId="0" borderId="17" xfId="1" applyNumberFormat="1" applyFont="1" applyFill="1" applyBorder="1" applyAlignment="1">
      <alignment horizontal="center" vertical="center"/>
    </xf>
    <xf numFmtId="1" fontId="8" fillId="0" borderId="40" xfId="1" applyNumberFormat="1" applyFont="1" applyFill="1" applyBorder="1" applyAlignment="1">
      <alignment horizontal="center" vertical="center"/>
    </xf>
    <xf numFmtId="0" fontId="7" fillId="0" borderId="45" xfId="1" applyFont="1" applyFill="1" applyBorder="1" applyAlignment="1">
      <alignment horizontal="center" vertical="center"/>
    </xf>
    <xf numFmtId="164" fontId="8" fillId="0" borderId="0" xfId="1" applyNumberFormat="1" applyFont="1" applyFill="1"/>
    <xf numFmtId="0" fontId="3" fillId="0" borderId="36" xfId="6" applyFont="1" applyBorder="1" applyAlignment="1">
      <alignment horizontal="center" vertical="center" wrapText="1"/>
    </xf>
    <xf numFmtId="0" fontId="10" fillId="0" borderId="0" xfId="6"/>
    <xf numFmtId="0" fontId="2" fillId="0" borderId="36" xfId="6" applyFont="1" applyBorder="1" applyAlignment="1">
      <alignment horizontal="center" vertical="center" wrapText="1"/>
    </xf>
    <xf numFmtId="0" fontId="5" fillId="0" borderId="1" xfId="6" applyFont="1" applyBorder="1" applyAlignment="1">
      <alignment vertical="center"/>
    </xf>
    <xf numFmtId="0" fontId="4" fillId="0" borderId="1" xfId="6" applyFont="1" applyBorder="1" applyAlignment="1">
      <alignment vertical="center"/>
    </xf>
    <xf numFmtId="0" fontId="4" fillId="0" borderId="1" xfId="6" applyFont="1" applyBorder="1" applyAlignment="1">
      <alignment vertical="center" wrapText="1"/>
    </xf>
    <xf numFmtId="0" fontId="11" fillId="0" borderId="27" xfId="6" applyFont="1" applyFill="1" applyBorder="1" applyAlignment="1">
      <alignment horizontal="center" wrapText="1"/>
    </xf>
    <xf numFmtId="0" fontId="12" fillId="0" borderId="17" xfId="6" applyFont="1" applyFill="1" applyBorder="1" applyAlignment="1">
      <alignment horizontal="center" wrapText="1"/>
    </xf>
    <xf numFmtId="0" fontId="12" fillId="0" borderId="1" xfId="6" applyFont="1" applyFill="1" applyBorder="1" applyAlignment="1">
      <alignment wrapText="1"/>
    </xf>
    <xf numFmtId="0" fontId="13" fillId="0" borderId="1" xfId="6" applyFont="1" applyFill="1" applyBorder="1" applyAlignment="1">
      <alignment wrapText="1"/>
    </xf>
    <xf numFmtId="0" fontId="13" fillId="0" borderId="40" xfId="6" applyFont="1" applyFill="1" applyBorder="1" applyAlignment="1">
      <alignment wrapText="1"/>
    </xf>
    <xf numFmtId="0" fontId="7" fillId="0" borderId="17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8" fillId="0" borderId="1" xfId="6" applyFont="1" applyFill="1" applyBorder="1" applyAlignment="1">
      <alignment horizontal="center" vertical="center" wrapText="1"/>
    </xf>
    <xf numFmtId="0" fontId="7" fillId="0" borderId="1" xfId="6" applyNumberFormat="1" applyFont="1" applyFill="1" applyBorder="1" applyAlignment="1">
      <alignment horizontal="center" vertical="center" wrapText="1"/>
    </xf>
    <xf numFmtId="0" fontId="7" fillId="0" borderId="41" xfId="6" applyFont="1" applyFill="1" applyBorder="1" applyAlignment="1">
      <alignment horizontal="center" vertical="center" wrapText="1"/>
    </xf>
    <xf numFmtId="0" fontId="7" fillId="0" borderId="42" xfId="6" applyFont="1" applyFill="1" applyBorder="1" applyAlignment="1">
      <alignment horizontal="center" vertical="center" wrapText="1"/>
    </xf>
    <xf numFmtId="0" fontId="8" fillId="0" borderId="42" xfId="6" applyFont="1" applyFill="1" applyBorder="1" applyAlignment="1">
      <alignment horizontal="center" vertical="center" wrapText="1"/>
    </xf>
    <xf numFmtId="0" fontId="17" fillId="0" borderId="0" xfId="6" applyFont="1" applyBorder="1"/>
    <xf numFmtId="0" fontId="16" fillId="0" borderId="0" xfId="6" applyFont="1" applyBorder="1"/>
    <xf numFmtId="0" fontId="19" fillId="0" borderId="0" xfId="6" applyFont="1" applyBorder="1"/>
    <xf numFmtId="0" fontId="10" fillId="0" borderId="0" xfId="6" applyBorder="1"/>
    <xf numFmtId="0" fontId="20" fillId="0" borderId="0" xfId="6" applyFont="1" applyBorder="1" applyAlignment="1"/>
    <xf numFmtId="0" fontId="19" fillId="0" borderId="0" xfId="6" applyFont="1" applyBorder="1" applyAlignment="1">
      <alignment vertical="top"/>
    </xf>
    <xf numFmtId="0" fontId="21" fillId="0" borderId="0" xfId="6" applyFont="1" applyBorder="1" applyAlignment="1">
      <alignment horizontal="center" vertical="top" wrapText="1"/>
    </xf>
    <xf numFmtId="0" fontId="16" fillId="0" borderId="0" xfId="6" applyFont="1" applyBorder="1" applyAlignment="1">
      <alignment horizontal="center" wrapText="1"/>
    </xf>
    <xf numFmtId="0" fontId="17" fillId="0" borderId="0" xfId="6" applyFont="1" applyBorder="1" applyAlignment="1">
      <alignment wrapText="1"/>
    </xf>
    <xf numFmtId="0" fontId="16" fillId="0" borderId="0" xfId="6" applyFont="1" applyBorder="1" applyAlignment="1">
      <alignment wrapText="1"/>
    </xf>
    <xf numFmtId="0" fontId="24" fillId="0" borderId="0" xfId="6" applyFont="1" applyBorder="1" applyAlignment="1">
      <alignment wrapText="1"/>
    </xf>
    <xf numFmtId="0" fontId="16" fillId="0" borderId="0" xfId="6" applyFont="1" applyBorder="1" applyAlignment="1">
      <alignment horizontal="center"/>
    </xf>
    <xf numFmtId="0" fontId="24" fillId="0" borderId="0" xfId="6" applyFont="1" applyBorder="1"/>
    <xf numFmtId="0" fontId="8" fillId="0" borderId="13" xfId="1" applyFont="1" applyBorder="1" applyAlignment="1">
      <alignment vertical="center" wrapText="1"/>
    </xf>
    <xf numFmtId="0" fontId="8" fillId="0" borderId="60" xfId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right" vertical="center"/>
    </xf>
    <xf numFmtId="165" fontId="8" fillId="0" borderId="0" xfId="1" applyNumberFormat="1" applyFont="1" applyFill="1"/>
    <xf numFmtId="167" fontId="8" fillId="0" borderId="0" xfId="1" applyNumberFormat="1" applyFont="1" applyAlignment="1">
      <alignment vertical="center"/>
    </xf>
    <xf numFmtId="2" fontId="8" fillId="0" borderId="0" xfId="1" applyNumberFormat="1" applyFont="1" applyAlignment="1">
      <alignment vertical="center"/>
    </xf>
    <xf numFmtId="2" fontId="7" fillId="0" borderId="1" xfId="1" applyNumberFormat="1" applyFont="1" applyFill="1" applyBorder="1" applyAlignment="1">
      <alignment horizontal="center" vertical="center"/>
    </xf>
    <xf numFmtId="2" fontId="8" fillId="2" borderId="40" xfId="1" applyNumberFormat="1" applyFont="1" applyFill="1" applyBorder="1" applyAlignment="1">
      <alignment horizontal="center" vertical="center"/>
    </xf>
    <xf numFmtId="2" fontId="8" fillId="2" borderId="28" xfId="1" applyNumberFormat="1" applyFont="1" applyFill="1" applyBorder="1" applyAlignment="1">
      <alignment horizontal="center" vertical="center"/>
    </xf>
    <xf numFmtId="0" fontId="7" fillId="0" borderId="71" xfId="1" applyFont="1" applyFill="1" applyBorder="1" applyAlignment="1">
      <alignment horizontal="center" vertical="center"/>
    </xf>
    <xf numFmtId="0" fontId="8" fillId="0" borderId="35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vertical="center" wrapText="1"/>
    </xf>
    <xf numFmtId="2" fontId="8" fillId="0" borderId="37" xfId="1" applyNumberFormat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vertical="center"/>
    </xf>
    <xf numFmtId="0" fontId="7" fillId="0" borderId="32" xfId="1" applyFont="1" applyFill="1" applyBorder="1" applyAlignment="1">
      <alignment horizontal="center" vertical="center"/>
    </xf>
    <xf numFmtId="0" fontId="7" fillId="0" borderId="35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 wrapText="1"/>
    </xf>
    <xf numFmtId="2" fontId="7" fillId="0" borderId="37" xfId="1" applyNumberFormat="1" applyFont="1" applyFill="1" applyBorder="1" applyAlignment="1">
      <alignment horizontal="center" vertical="center"/>
    </xf>
    <xf numFmtId="2" fontId="7" fillId="0" borderId="28" xfId="1" applyNumberFormat="1" applyFont="1" applyFill="1" applyBorder="1" applyAlignment="1">
      <alignment horizontal="center" vertical="center"/>
    </xf>
    <xf numFmtId="0" fontId="7" fillId="0" borderId="60" xfId="1" applyFont="1" applyFill="1" applyBorder="1" applyAlignment="1">
      <alignment horizontal="center" vertical="center"/>
    </xf>
    <xf numFmtId="0" fontId="7" fillId="0" borderId="72" xfId="1" applyFont="1" applyFill="1" applyBorder="1" applyAlignment="1">
      <alignment vertical="center"/>
    </xf>
    <xf numFmtId="0" fontId="7" fillId="0" borderId="61" xfId="1" applyFont="1" applyFill="1" applyBorder="1" applyAlignment="1">
      <alignment horizontal="center" vertical="center"/>
    </xf>
    <xf numFmtId="2" fontId="7" fillId="0" borderId="73" xfId="3" applyNumberFormat="1" applyFont="1" applyFill="1" applyBorder="1" applyAlignment="1">
      <alignment horizontal="center" vertical="center"/>
    </xf>
    <xf numFmtId="0" fontId="8" fillId="0" borderId="35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0" fontId="8" fillId="0" borderId="32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vertical="center"/>
    </xf>
    <xf numFmtId="2" fontId="8" fillId="0" borderId="23" xfId="1" applyNumberFormat="1" applyFont="1" applyFill="1" applyBorder="1" applyAlignment="1">
      <alignment horizontal="center" vertical="center"/>
    </xf>
    <xf numFmtId="2" fontId="8" fillId="0" borderId="44" xfId="1" applyNumberFormat="1" applyFont="1" applyFill="1" applyBorder="1" applyAlignment="1">
      <alignment horizontal="center" vertical="center"/>
    </xf>
    <xf numFmtId="0" fontId="8" fillId="0" borderId="58" xfId="1" applyFont="1" applyFill="1" applyBorder="1" applyAlignment="1">
      <alignment vertical="center"/>
    </xf>
    <xf numFmtId="0" fontId="8" fillId="0" borderId="6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9" xfId="1" applyFont="1" applyFill="1" applyBorder="1" applyAlignment="1">
      <alignment horizontal="center" vertical="center"/>
    </xf>
    <xf numFmtId="2" fontId="7" fillId="0" borderId="17" xfId="1" applyNumberFormat="1" applyFont="1" applyFill="1" applyBorder="1" applyAlignment="1">
      <alignment horizontal="center" vertical="center"/>
    </xf>
    <xf numFmtId="2" fontId="7" fillId="0" borderId="14" xfId="1" applyNumberFormat="1" applyFont="1" applyFill="1" applyBorder="1" applyAlignment="1">
      <alignment horizontal="center" vertical="center"/>
    </xf>
    <xf numFmtId="0" fontId="7" fillId="0" borderId="42" xfId="1" applyFont="1" applyFill="1" applyBorder="1" applyAlignment="1">
      <alignment vertical="center"/>
    </xf>
    <xf numFmtId="2" fontId="7" fillId="0" borderId="38" xfId="1" applyNumberFormat="1" applyFont="1" applyFill="1" applyBorder="1" applyAlignment="1">
      <alignment horizontal="center" vertical="center"/>
    </xf>
    <xf numFmtId="2" fontId="7" fillId="0" borderId="27" xfId="1" applyNumberFormat="1" applyFont="1" applyFill="1" applyBorder="1" applyAlignment="1">
      <alignment horizontal="center" vertical="center"/>
    </xf>
    <xf numFmtId="0" fontId="8" fillId="0" borderId="17" xfId="1" applyFont="1" applyBorder="1" applyAlignment="1">
      <alignment horizontal="right" vertical="center"/>
    </xf>
    <xf numFmtId="0" fontId="8" fillId="0" borderId="1" xfId="1" applyFont="1" applyBorder="1" applyAlignment="1">
      <alignment vertical="center" wrapText="1"/>
    </xf>
    <xf numFmtId="0" fontId="8" fillId="0" borderId="22" xfId="1" applyFont="1" applyBorder="1" applyAlignment="1">
      <alignment horizontal="right" vertical="center"/>
    </xf>
    <xf numFmtId="0" fontId="7" fillId="0" borderId="22" xfId="1" applyFont="1" applyBorder="1" applyAlignment="1">
      <alignment horizontal="center" vertical="center"/>
    </xf>
    <xf numFmtId="0" fontId="8" fillId="0" borderId="17" xfId="1" applyFont="1" applyFill="1" applyBorder="1"/>
    <xf numFmtId="166" fontId="8" fillId="0" borderId="1" xfId="1" applyNumberFormat="1" applyFont="1" applyBorder="1" applyAlignment="1">
      <alignment horizontal="center" vertical="center"/>
    </xf>
    <xf numFmtId="2" fontId="7" fillId="0" borderId="18" xfId="3" quotePrefix="1" applyNumberFormat="1" applyFont="1" applyFill="1" applyBorder="1" applyAlignment="1">
      <alignment horizontal="center" vertical="center"/>
    </xf>
    <xf numFmtId="2" fontId="8" fillId="0" borderId="49" xfId="1" applyNumberFormat="1" applyFont="1" applyFill="1" applyBorder="1" applyAlignment="1">
      <alignment horizontal="center" vertical="center"/>
    </xf>
    <xf numFmtId="2" fontId="8" fillId="0" borderId="43" xfId="1" applyNumberFormat="1" applyFont="1" applyFill="1" applyBorder="1" applyAlignment="1">
      <alignment horizontal="center" vertical="center"/>
    </xf>
    <xf numFmtId="0" fontId="8" fillId="0" borderId="1" xfId="1" applyFont="1" applyFill="1" applyBorder="1"/>
    <xf numFmtId="2" fontId="7" fillId="0" borderId="36" xfId="1" applyNumberFormat="1" applyFont="1" applyFill="1" applyBorder="1" applyAlignment="1">
      <alignment horizontal="center" vertical="center"/>
    </xf>
    <xf numFmtId="2" fontId="7" fillId="0" borderId="36" xfId="1" applyNumberFormat="1" applyFont="1" applyBorder="1" applyAlignment="1">
      <alignment horizontal="center" vertical="center"/>
    </xf>
    <xf numFmtId="0" fontId="22" fillId="0" borderId="0" xfId="6" applyFont="1" applyBorder="1"/>
    <xf numFmtId="0" fontId="23" fillId="0" borderId="0" xfId="6" applyFont="1" applyBorder="1"/>
    <xf numFmtId="0" fontId="17" fillId="0" borderId="1" xfId="6" applyFont="1" applyFill="1" applyBorder="1" applyAlignment="1">
      <alignment horizontal="center" vertical="center" wrapText="1"/>
    </xf>
    <xf numFmtId="2" fontId="17" fillId="0" borderId="1" xfId="6" applyNumberFormat="1" applyFont="1" applyFill="1" applyBorder="1" applyAlignment="1">
      <alignment horizontal="center" vertical="center" wrapText="1"/>
    </xf>
    <xf numFmtId="0" fontId="15" fillId="0" borderId="1" xfId="6" applyFont="1" applyFill="1" applyBorder="1" applyAlignment="1">
      <alignment horizontal="center" wrapText="1"/>
    </xf>
    <xf numFmtId="2" fontId="16" fillId="0" borderId="1" xfId="6" applyNumberFormat="1" applyFont="1" applyFill="1" applyBorder="1" applyAlignment="1">
      <alignment horizontal="center" vertical="center" wrapText="1"/>
    </xf>
    <xf numFmtId="2" fontId="16" fillId="0" borderId="42" xfId="6" applyNumberFormat="1" applyFont="1" applyFill="1" applyBorder="1" applyAlignment="1">
      <alignment horizontal="center" vertical="center" wrapText="1"/>
    </xf>
    <xf numFmtId="2" fontId="7" fillId="0" borderId="73" xfId="1" applyNumberFormat="1" applyFont="1" applyFill="1" applyBorder="1" applyAlignment="1">
      <alignment horizontal="center" vertical="center"/>
    </xf>
    <xf numFmtId="2" fontId="7" fillId="0" borderId="61" xfId="1" applyNumberFormat="1" applyFont="1" applyFill="1" applyBorder="1" applyAlignment="1">
      <alignment horizontal="center" vertical="center"/>
    </xf>
    <xf numFmtId="2" fontId="7" fillId="0" borderId="23" xfId="1" applyNumberFormat="1" applyFont="1" applyFill="1" applyBorder="1" applyAlignment="1">
      <alignment horizontal="center" vertical="center"/>
    </xf>
    <xf numFmtId="2" fontId="7" fillId="0" borderId="44" xfId="1" applyNumberFormat="1" applyFont="1" applyFill="1" applyBorder="1" applyAlignment="1">
      <alignment horizontal="center" vertical="center"/>
    </xf>
    <xf numFmtId="165" fontId="8" fillId="0" borderId="17" xfId="9" applyNumberFormat="1" applyFont="1" applyFill="1" applyBorder="1" applyAlignment="1">
      <alignment horizontal="center" vertical="center"/>
    </xf>
    <xf numFmtId="165" fontId="8" fillId="0" borderId="22" xfId="9" applyNumberFormat="1" applyFont="1" applyFill="1" applyBorder="1" applyAlignment="1">
      <alignment horizontal="center" vertical="center"/>
    </xf>
    <xf numFmtId="165" fontId="7" fillId="0" borderId="18" xfId="9" applyNumberFormat="1" applyFont="1" applyFill="1" applyBorder="1" applyAlignment="1">
      <alignment horizontal="center" vertical="center"/>
    </xf>
    <xf numFmtId="43" fontId="8" fillId="0" borderId="8" xfId="9" applyFont="1" applyFill="1" applyBorder="1" applyAlignment="1">
      <alignment horizontal="center" vertical="center"/>
    </xf>
    <xf numFmtId="165" fontId="7" fillId="0" borderId="70" xfId="9" applyNumberFormat="1" applyFont="1" applyFill="1" applyBorder="1" applyAlignment="1">
      <alignment horizontal="center" vertical="center"/>
    </xf>
    <xf numFmtId="0" fontId="2" fillId="0" borderId="38" xfId="6" applyFont="1" applyBorder="1" applyAlignment="1">
      <alignment horizontal="center" vertical="center"/>
    </xf>
    <xf numFmtId="0" fontId="2" fillId="0" borderId="39" xfId="6" applyFont="1" applyBorder="1" applyAlignment="1">
      <alignment horizontal="center" vertical="center"/>
    </xf>
    <xf numFmtId="0" fontId="2" fillId="0" borderId="27" xfId="6" applyFont="1" applyBorder="1" applyAlignment="1">
      <alignment horizontal="center" vertical="center" wrapText="1"/>
    </xf>
    <xf numFmtId="0" fontId="2" fillId="0" borderId="17" xfId="6" applyFont="1" applyBorder="1" applyAlignment="1">
      <alignment horizontal="center" vertical="center"/>
    </xf>
    <xf numFmtId="0" fontId="5" fillId="0" borderId="40" xfId="6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0" fontId="14" fillId="0" borderId="56" xfId="6" applyFont="1" applyFill="1" applyBorder="1" applyAlignment="1">
      <alignment horizontal="center" vertical="center" wrapText="1"/>
    </xf>
    <xf numFmtId="0" fontId="6" fillId="0" borderId="17" xfId="6" applyFont="1" applyFill="1" applyBorder="1" applyAlignment="1">
      <alignment horizontal="center" wrapText="1"/>
    </xf>
    <xf numFmtId="0" fontId="6" fillId="0" borderId="1" xfId="6" applyFont="1" applyFill="1" applyBorder="1" applyAlignment="1">
      <alignment horizontal="center" wrapText="1"/>
    </xf>
    <xf numFmtId="0" fontId="6" fillId="0" borderId="41" xfId="6" applyFont="1" applyFill="1" applyBorder="1" applyAlignment="1">
      <alignment horizontal="center" wrapText="1"/>
    </xf>
    <xf numFmtId="2" fontId="8" fillId="0" borderId="1" xfId="1" applyNumberFormat="1" applyFont="1" applyFill="1" applyBorder="1" applyAlignment="1">
      <alignment horizontal="center"/>
    </xf>
    <xf numFmtId="0" fontId="16" fillId="0" borderId="42" xfId="6" applyFont="1" applyFill="1" applyBorder="1" applyAlignment="1">
      <alignment horizontal="center" vertical="center" wrapText="1"/>
    </xf>
    <xf numFmtId="0" fontId="6" fillId="0" borderId="0" xfId="4" applyFont="1" applyBorder="1"/>
    <xf numFmtId="0" fontId="14" fillId="0" borderId="30" xfId="4" applyFont="1" applyFill="1" applyBorder="1" applyAlignment="1">
      <alignment vertical="center" wrapText="1"/>
    </xf>
    <xf numFmtId="0" fontId="16" fillId="0" borderId="17" xfId="4" applyFont="1" applyFill="1" applyBorder="1" applyAlignment="1">
      <alignment horizontal="center" vertical="center"/>
    </xf>
    <xf numFmtId="0" fontId="16" fillId="0" borderId="1" xfId="4" applyFont="1" applyFill="1" applyBorder="1" applyAlignment="1">
      <alignment horizontal="center" vertical="center" wrapText="1"/>
    </xf>
    <xf numFmtId="0" fontId="17" fillId="0" borderId="1" xfId="4" applyFont="1" applyFill="1" applyBorder="1" applyAlignment="1">
      <alignment horizontal="center" vertical="center"/>
    </xf>
    <xf numFmtId="0" fontId="17" fillId="0" borderId="0" xfId="4" applyFont="1" applyFill="1" applyBorder="1"/>
    <xf numFmtId="0" fontId="17" fillId="0" borderId="30" xfId="4" applyFont="1" applyFill="1" applyBorder="1"/>
    <xf numFmtId="0" fontId="17" fillId="0" borderId="0" xfId="4" applyFont="1" applyBorder="1"/>
    <xf numFmtId="0" fontId="16" fillId="0" borderId="17" xfId="4" applyFont="1" applyFill="1" applyBorder="1"/>
    <xf numFmtId="0" fontId="17" fillId="0" borderId="1" xfId="4" applyFont="1" applyFill="1" applyBorder="1"/>
    <xf numFmtId="0" fontId="17" fillId="0" borderId="1" xfId="4" applyFont="1" applyFill="1" applyBorder="1" applyAlignment="1">
      <alignment horizontal="center"/>
    </xf>
    <xf numFmtId="0" fontId="17" fillId="0" borderId="0" xfId="4" applyFont="1" applyFill="1" applyBorder="1" applyAlignment="1">
      <alignment horizontal="center"/>
    </xf>
    <xf numFmtId="0" fontId="17" fillId="0" borderId="30" xfId="4" applyFont="1" applyFill="1" applyBorder="1" applyAlignment="1">
      <alignment horizontal="center"/>
    </xf>
    <xf numFmtId="0" fontId="17" fillId="0" borderId="17" xfId="4" applyFont="1" applyFill="1" applyBorder="1"/>
    <xf numFmtId="0" fontId="16" fillId="0" borderId="1" xfId="4" applyFont="1" applyFill="1" applyBorder="1"/>
    <xf numFmtId="0" fontId="16" fillId="0" borderId="1" xfId="4" applyFont="1" applyFill="1" applyBorder="1" applyAlignment="1">
      <alignment horizontal="center" vertical="center"/>
    </xf>
    <xf numFmtId="0" fontId="16" fillId="0" borderId="1" xfId="4" applyFont="1" applyFill="1" applyBorder="1" applyAlignment="1">
      <alignment horizontal="center"/>
    </xf>
    <xf numFmtId="0" fontId="17" fillId="0" borderId="67" xfId="4" applyFont="1" applyFill="1" applyBorder="1"/>
    <xf numFmtId="0" fontId="17" fillId="0" borderId="0" xfId="4" applyFont="1" applyFill="1" applyBorder="1" applyAlignment="1">
      <alignment horizontal="center" vertical="center"/>
    </xf>
    <xf numFmtId="0" fontId="16" fillId="0" borderId="40" xfId="4" applyFont="1" applyFill="1" applyBorder="1" applyAlignment="1">
      <alignment horizontal="center" vertical="center" wrapText="1"/>
    </xf>
    <xf numFmtId="0" fontId="17" fillId="0" borderId="40" xfId="4" applyFont="1" applyFill="1" applyBorder="1" applyAlignment="1">
      <alignment horizontal="center"/>
    </xf>
    <xf numFmtId="0" fontId="16" fillId="0" borderId="40" xfId="4" applyFont="1" applyFill="1" applyBorder="1" applyAlignment="1">
      <alignment horizontal="center"/>
    </xf>
    <xf numFmtId="0" fontId="6" fillId="0" borderId="67" xfId="4" applyFont="1" applyFill="1" applyBorder="1"/>
    <xf numFmtId="0" fontId="15" fillId="0" borderId="0" xfId="4" applyFont="1" applyFill="1" applyBorder="1"/>
    <xf numFmtId="0" fontId="6" fillId="0" borderId="0" xfId="4" applyFont="1" applyFill="1" applyBorder="1" applyAlignment="1">
      <alignment horizontal="center" vertical="center"/>
    </xf>
    <xf numFmtId="0" fontId="6" fillId="0" borderId="0" xfId="4" applyFont="1" applyFill="1" applyBorder="1"/>
    <xf numFmtId="0" fontId="6" fillId="0" borderId="30" xfId="4" applyFont="1" applyFill="1" applyBorder="1"/>
    <xf numFmtId="0" fontId="6" fillId="0" borderId="68" xfId="4" applyFont="1" applyFill="1" applyBorder="1"/>
    <xf numFmtId="0" fontId="15" fillId="0" borderId="66" xfId="4" applyFont="1" applyBorder="1"/>
    <xf numFmtId="0" fontId="17" fillId="0" borderId="66" xfId="4" applyFont="1" applyFill="1" applyBorder="1" applyAlignment="1">
      <alignment horizontal="center" vertical="center"/>
    </xf>
    <xf numFmtId="0" fontId="17" fillId="0" borderId="66" xfId="4" applyFont="1" applyFill="1" applyBorder="1"/>
    <xf numFmtId="0" fontId="6" fillId="0" borderId="66" xfId="4" applyFont="1" applyFill="1" applyBorder="1"/>
    <xf numFmtId="0" fontId="6" fillId="0" borderId="69" xfId="4" applyFont="1" applyFill="1" applyBorder="1"/>
    <xf numFmtId="0" fontId="16" fillId="0" borderId="0" xfId="4" applyFont="1" applyBorder="1"/>
    <xf numFmtId="0" fontId="17" fillId="0" borderId="0" xfId="4" applyFont="1" applyBorder="1" applyAlignment="1">
      <alignment horizontal="center" vertical="center"/>
    </xf>
    <xf numFmtId="0" fontId="18" fillId="0" borderId="0" xfId="4" applyFont="1" applyFill="1" applyBorder="1"/>
    <xf numFmtId="0" fontId="15" fillId="0" borderId="0" xfId="4" applyFont="1" applyBorder="1"/>
    <xf numFmtId="0" fontId="6" fillId="0" borderId="0" xfId="4" applyFont="1" applyBorder="1" applyAlignment="1">
      <alignment horizontal="center" vertical="center"/>
    </xf>
    <xf numFmtId="165" fontId="8" fillId="0" borderId="7" xfId="9" applyNumberFormat="1" applyFont="1" applyFill="1" applyBorder="1" applyAlignment="1">
      <alignment horizontal="center" vertical="center"/>
    </xf>
    <xf numFmtId="165" fontId="8" fillId="0" borderId="74" xfId="9" applyNumberFormat="1" applyFont="1" applyFill="1" applyBorder="1" applyAlignment="1">
      <alignment horizontal="center" vertical="center"/>
    </xf>
    <xf numFmtId="43" fontId="8" fillId="0" borderId="0" xfId="9" applyFont="1" applyFill="1"/>
    <xf numFmtId="0" fontId="7" fillId="0" borderId="34" xfId="1" applyFont="1" applyBorder="1" applyAlignment="1">
      <alignment horizontal="center" vertical="center" wrapText="1"/>
    </xf>
    <xf numFmtId="2" fontId="8" fillId="0" borderId="75" xfId="1" applyNumberFormat="1" applyFont="1" applyFill="1" applyBorder="1" applyAlignment="1">
      <alignment horizontal="center" vertical="center"/>
    </xf>
    <xf numFmtId="0" fontId="7" fillId="0" borderId="38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7" fillId="0" borderId="41" xfId="1" applyFont="1" applyFill="1" applyBorder="1" applyAlignment="1">
      <alignment horizontal="center" vertical="center"/>
    </xf>
    <xf numFmtId="0" fontId="7" fillId="0" borderId="42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8" fillId="0" borderId="44" xfId="1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2" fontId="8" fillId="0" borderId="17" xfId="1" applyNumberFormat="1" applyFont="1" applyFill="1" applyBorder="1" applyAlignment="1">
      <alignment horizontal="center" vertical="center"/>
    </xf>
    <xf numFmtId="2" fontId="8" fillId="0" borderId="40" xfId="1" applyNumberFormat="1" applyFont="1" applyFill="1" applyBorder="1" applyAlignment="1">
      <alignment horizontal="center" vertical="center"/>
    </xf>
    <xf numFmtId="2" fontId="8" fillId="0" borderId="14" xfId="1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0" fontId="7" fillId="0" borderId="1" xfId="1" applyFont="1" applyFill="1" applyBorder="1" applyAlignment="1">
      <alignment horizontal="center" vertical="center"/>
    </xf>
    <xf numFmtId="0" fontId="8" fillId="0" borderId="45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40" xfId="1" applyFont="1" applyFill="1" applyBorder="1" applyAlignment="1">
      <alignment horizontal="center" vertical="center"/>
    </xf>
    <xf numFmtId="0" fontId="7" fillId="0" borderId="19" xfId="1" applyFont="1" applyBorder="1" applyAlignment="1">
      <alignment vertical="center"/>
    </xf>
    <xf numFmtId="0" fontId="15" fillId="0" borderId="1" xfId="6" applyFont="1" applyFill="1" applyBorder="1" applyAlignment="1">
      <alignment horizontal="center" vertical="center" wrapText="1"/>
    </xf>
    <xf numFmtId="0" fontId="16" fillId="0" borderId="1" xfId="6" applyFont="1" applyFill="1" applyBorder="1" applyAlignment="1">
      <alignment horizontal="center" vertical="center" wrapText="1"/>
    </xf>
    <xf numFmtId="0" fontId="15" fillId="0" borderId="42" xfId="6" applyFont="1" applyFill="1" applyBorder="1" applyAlignment="1">
      <alignment horizontal="center" vertical="center" wrapText="1"/>
    </xf>
    <xf numFmtId="2" fontId="7" fillId="2" borderId="40" xfId="1" applyNumberFormat="1" applyFont="1" applyFill="1" applyBorder="1" applyAlignment="1">
      <alignment horizontal="center" vertical="center"/>
    </xf>
    <xf numFmtId="2" fontId="7" fillId="2" borderId="43" xfId="1" applyNumberFormat="1" applyFont="1" applyFill="1" applyBorder="1" applyAlignment="1">
      <alignment horizontal="center" vertical="center"/>
    </xf>
    <xf numFmtId="0" fontId="7" fillId="0" borderId="34" xfId="1" applyFont="1" applyFill="1" applyBorder="1" applyAlignment="1">
      <alignment horizontal="center" vertical="center" wrapText="1"/>
    </xf>
    <xf numFmtId="2" fontId="7" fillId="2" borderId="27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/>
    </xf>
    <xf numFmtId="2" fontId="8" fillId="0" borderId="41" xfId="1" applyNumberFormat="1" applyFont="1" applyFill="1" applyBorder="1" applyAlignment="1">
      <alignment horizontal="center" vertical="center"/>
    </xf>
    <xf numFmtId="165" fontId="7" fillId="0" borderId="20" xfId="9" applyNumberFormat="1" applyFont="1" applyFill="1" applyBorder="1" applyAlignment="1">
      <alignment horizontal="center" vertical="center"/>
    </xf>
    <xf numFmtId="164" fontId="8" fillId="0" borderId="1" xfId="1" applyNumberFormat="1" applyFont="1" applyFill="1" applyBorder="1"/>
    <xf numFmtId="43" fontId="0" fillId="0" borderId="1" xfId="9" applyFont="1" applyBorder="1"/>
    <xf numFmtId="165" fontId="8" fillId="0" borderId="0" xfId="9" applyNumberFormat="1" applyFont="1" applyFill="1" applyBorder="1" applyAlignment="1">
      <alignment horizontal="center" vertical="center"/>
    </xf>
    <xf numFmtId="43" fontId="8" fillId="0" borderId="0" xfId="1" applyNumberFormat="1" applyFont="1" applyFill="1"/>
    <xf numFmtId="1" fontId="8" fillId="0" borderId="22" xfId="1" applyNumberFormat="1" applyFont="1" applyFill="1" applyBorder="1" applyAlignment="1">
      <alignment horizontal="center" vertical="center"/>
    </xf>
    <xf numFmtId="1" fontId="8" fillId="0" borderId="28" xfId="1" applyNumberFormat="1" applyFont="1" applyFill="1" applyBorder="1" applyAlignment="1">
      <alignment horizontal="center" vertical="center"/>
    </xf>
    <xf numFmtId="0" fontId="7" fillId="2" borderId="52" xfId="1" applyFont="1" applyFill="1" applyBorder="1" applyAlignment="1">
      <alignment horizontal="center" vertical="center"/>
    </xf>
    <xf numFmtId="2" fontId="8" fillId="0" borderId="56" xfId="1" applyNumberFormat="1" applyFont="1" applyFill="1" applyBorder="1" applyAlignment="1">
      <alignment horizontal="center" vertical="center"/>
    </xf>
    <xf numFmtId="2" fontId="7" fillId="2" borderId="53" xfId="1" applyNumberFormat="1" applyFont="1" applyFill="1" applyBorder="1" applyAlignment="1">
      <alignment horizontal="center" vertical="center"/>
    </xf>
    <xf numFmtId="2" fontId="7" fillId="2" borderId="36" xfId="1" applyNumberFormat="1" applyFont="1" applyFill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7" fillId="0" borderId="21" xfId="1" applyFont="1" applyBorder="1" applyAlignment="1">
      <alignment horizontal="left" vertical="center"/>
    </xf>
    <xf numFmtId="0" fontId="8" fillId="0" borderId="4" xfId="1" applyFont="1" applyFill="1" applyBorder="1" applyAlignment="1">
      <alignment horizontal="left" vertical="center"/>
    </xf>
    <xf numFmtId="0" fontId="8" fillId="0" borderId="42" xfId="1" applyFont="1" applyFill="1" applyBorder="1" applyAlignment="1">
      <alignment horizontal="left" vertical="center"/>
    </xf>
    <xf numFmtId="0" fontId="8" fillId="0" borderId="39" xfId="1" applyFont="1" applyBorder="1" applyAlignment="1">
      <alignment horizontal="left" vertical="center" wrapText="1"/>
    </xf>
    <xf numFmtId="0" fontId="8" fillId="0" borderId="27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/>
    </xf>
    <xf numFmtId="0" fontId="8" fillId="0" borderId="2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76" xfId="1" applyFont="1" applyFill="1" applyBorder="1" applyAlignment="1">
      <alignment horizontal="center" vertical="center" wrapText="1"/>
    </xf>
    <xf numFmtId="0" fontId="7" fillId="0" borderId="60" xfId="1" applyFont="1" applyFill="1" applyBorder="1" applyAlignment="1">
      <alignment horizontal="center" vertical="center" wrapText="1"/>
    </xf>
    <xf numFmtId="0" fontId="7" fillId="0" borderId="39" xfId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center" vertical="center"/>
    </xf>
    <xf numFmtId="0" fontId="7" fillId="0" borderId="59" xfId="1" applyFont="1" applyFill="1" applyBorder="1" applyAlignment="1">
      <alignment horizontal="center" vertical="center"/>
    </xf>
    <xf numFmtId="0" fontId="7" fillId="0" borderId="55" xfId="1" applyFont="1" applyFill="1" applyBorder="1" applyAlignment="1">
      <alignment horizontal="center" vertical="center"/>
    </xf>
    <xf numFmtId="0" fontId="7" fillId="0" borderId="26" xfId="1" applyFont="1" applyFill="1" applyBorder="1" applyAlignment="1">
      <alignment horizontal="center" vertical="center" wrapText="1"/>
    </xf>
    <xf numFmtId="0" fontId="7" fillId="0" borderId="27" xfId="1" applyFont="1" applyFill="1" applyBorder="1" applyAlignment="1">
      <alignment horizontal="center" vertical="center" wrapText="1"/>
    </xf>
    <xf numFmtId="0" fontId="7" fillId="0" borderId="24" xfId="1" applyFont="1" applyFill="1" applyBorder="1" applyAlignment="1">
      <alignment horizontal="center" vertical="center" wrapText="1"/>
    </xf>
    <xf numFmtId="0" fontId="7" fillId="0" borderId="3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left" vertical="center"/>
    </xf>
    <xf numFmtId="0" fontId="7" fillId="0" borderId="38" xfId="1" applyFont="1" applyFill="1" applyBorder="1" applyAlignment="1">
      <alignment horizontal="center" vertical="center"/>
    </xf>
    <xf numFmtId="0" fontId="7" fillId="0" borderId="27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left" vertical="center"/>
    </xf>
    <xf numFmtId="0" fontId="7" fillId="0" borderId="15" xfId="1" applyFont="1" applyFill="1" applyBorder="1" applyAlignment="1">
      <alignment horizontal="left" vertical="center"/>
    </xf>
    <xf numFmtId="0" fontId="8" fillId="0" borderId="16" xfId="1" applyFont="1" applyFill="1" applyBorder="1" applyAlignment="1">
      <alignment horizontal="center" vertical="center"/>
    </xf>
    <xf numFmtId="0" fontId="8" fillId="0" borderId="44" xfId="1" applyFont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/>
    </xf>
    <xf numFmtId="0" fontId="7" fillId="0" borderId="9" xfId="1" applyFont="1" applyFill="1" applyBorder="1" applyAlignment="1">
      <alignment horizontal="left" vertical="center"/>
    </xf>
    <xf numFmtId="2" fontId="8" fillId="0" borderId="17" xfId="1" applyNumberFormat="1" applyFont="1" applyFill="1" applyBorder="1" applyAlignment="1">
      <alignment horizontal="center" vertical="center"/>
    </xf>
    <xf numFmtId="2" fontId="8" fillId="0" borderId="40" xfId="1" applyNumberFormat="1" applyFont="1" applyFill="1" applyBorder="1" applyAlignment="1">
      <alignment horizontal="center" vertical="center"/>
    </xf>
    <xf numFmtId="2" fontId="8" fillId="0" borderId="14" xfId="1" applyNumberFormat="1" applyFont="1" applyFill="1" applyBorder="1" applyAlignment="1">
      <alignment horizontal="center" vertical="center"/>
    </xf>
    <xf numFmtId="0" fontId="7" fillId="0" borderId="38" xfId="1" applyFont="1" applyFill="1" applyBorder="1" applyAlignment="1">
      <alignment horizontal="center" vertical="center" wrapText="1"/>
    </xf>
    <xf numFmtId="0" fontId="7" fillId="0" borderId="41" xfId="1" applyFont="1" applyFill="1" applyBorder="1" applyAlignment="1">
      <alignment horizontal="center" vertical="center" wrapText="1"/>
    </xf>
    <xf numFmtId="0" fontId="7" fillId="0" borderId="42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left" vertical="center"/>
    </xf>
    <xf numFmtId="0" fontId="7" fillId="0" borderId="44" xfId="1" applyFont="1" applyFill="1" applyBorder="1" applyAlignment="1">
      <alignment horizontal="left" vertical="center"/>
    </xf>
    <xf numFmtId="0" fontId="8" fillId="0" borderId="66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center" vertical="center"/>
    </xf>
    <xf numFmtId="0" fontId="25" fillId="0" borderId="23" xfId="1" applyFont="1" applyFill="1" applyBorder="1" applyAlignment="1">
      <alignment horizontal="center" vertical="center"/>
    </xf>
    <xf numFmtId="0" fontId="25" fillId="0" borderId="44" xfId="1" applyFont="1" applyFill="1" applyBorder="1" applyAlignment="1">
      <alignment horizontal="center" vertical="center"/>
    </xf>
    <xf numFmtId="0" fontId="7" fillId="0" borderId="58" xfId="1" applyFont="1" applyFill="1" applyBorder="1" applyAlignment="1">
      <alignment horizontal="center" vertical="center" wrapText="1"/>
    </xf>
    <xf numFmtId="0" fontId="7" fillId="0" borderId="41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8" fillId="0" borderId="28" xfId="6" applyFont="1" applyFill="1" applyBorder="1" applyAlignment="1">
      <alignment horizontal="center" vertical="center" wrapText="1"/>
    </xf>
    <xf numFmtId="0" fontId="8" fillId="0" borderId="46" xfId="6" applyFont="1" applyFill="1" applyBorder="1" applyAlignment="1">
      <alignment horizontal="center" vertical="center" wrapText="1"/>
    </xf>
    <xf numFmtId="0" fontId="8" fillId="0" borderId="61" xfId="6" applyFont="1" applyFill="1" applyBorder="1" applyAlignment="1">
      <alignment horizontal="center" vertical="center" wrapText="1"/>
    </xf>
    <xf numFmtId="0" fontId="11" fillId="0" borderId="38" xfId="6" applyFont="1" applyFill="1" applyBorder="1" applyAlignment="1">
      <alignment horizontal="center" wrapText="1"/>
    </xf>
    <xf numFmtId="0" fontId="11" fillId="0" borderId="39" xfId="6" applyFont="1" applyFill="1" applyBorder="1" applyAlignment="1">
      <alignment horizontal="center" wrapText="1"/>
    </xf>
    <xf numFmtId="0" fontId="5" fillId="0" borderId="39" xfId="6" applyFont="1" applyFill="1" applyBorder="1" applyAlignment="1">
      <alignment horizont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40" xfId="6" applyFont="1" applyFill="1" applyBorder="1" applyAlignment="1">
      <alignment horizontal="center" vertical="center" wrapText="1"/>
    </xf>
    <xf numFmtId="0" fontId="7" fillId="0" borderId="21" xfId="1" applyFont="1" applyFill="1" applyBorder="1" applyAlignment="1">
      <alignment horizontal="left" vertical="center"/>
    </xf>
    <xf numFmtId="0" fontId="8" fillId="0" borderId="2" xfId="1" applyFont="1" applyFill="1" applyBorder="1" applyAlignment="1">
      <alignment horizontal="left" vertical="center"/>
    </xf>
    <xf numFmtId="0" fontId="7" fillId="0" borderId="42" xfId="1" applyFont="1" applyFill="1" applyBorder="1" applyAlignment="1">
      <alignment horizontal="left" vertical="center"/>
    </xf>
    <xf numFmtId="0" fontId="8" fillId="0" borderId="45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46" xfId="1" applyFont="1" applyFill="1" applyBorder="1" applyAlignment="1">
      <alignment horizontal="center" vertical="center"/>
    </xf>
    <xf numFmtId="0" fontId="7" fillId="0" borderId="39" xfId="1" applyFont="1" applyFill="1" applyBorder="1" applyAlignment="1">
      <alignment horizontal="left" vertical="center"/>
    </xf>
    <xf numFmtId="0" fontId="7" fillId="0" borderId="47" xfId="1" applyFont="1" applyFill="1" applyBorder="1" applyAlignment="1">
      <alignment horizontal="left" vertical="center"/>
    </xf>
    <xf numFmtId="0" fontId="7" fillId="0" borderId="5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0" fontId="8" fillId="0" borderId="40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40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44" xfId="1" applyFont="1" applyFill="1" applyBorder="1" applyAlignment="1">
      <alignment horizontal="left" vertical="center"/>
    </xf>
    <xf numFmtId="0" fontId="8" fillId="0" borderId="2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/>
    </xf>
    <xf numFmtId="0" fontId="8" fillId="0" borderId="65" xfId="0" applyFont="1" applyFill="1" applyBorder="1" applyAlignment="1">
      <alignment horizontal="left" vertical="center"/>
    </xf>
    <xf numFmtId="0" fontId="8" fillId="0" borderId="63" xfId="0" applyFont="1" applyFill="1" applyBorder="1" applyAlignment="1">
      <alignment horizontal="left" vertical="center"/>
    </xf>
    <xf numFmtId="0" fontId="8" fillId="0" borderId="64" xfId="0" applyFont="1" applyFill="1" applyBorder="1" applyAlignment="1">
      <alignment horizontal="left" vertical="center"/>
    </xf>
    <xf numFmtId="0" fontId="8" fillId="0" borderId="65" xfId="1" applyFont="1" applyFill="1" applyBorder="1" applyAlignment="1">
      <alignment horizontal="left" vertical="center"/>
    </xf>
    <xf numFmtId="0" fontId="8" fillId="0" borderId="63" xfId="1" applyFont="1" applyFill="1" applyBorder="1" applyAlignment="1">
      <alignment horizontal="left" vertical="center"/>
    </xf>
    <xf numFmtId="0" fontId="8" fillId="0" borderId="64" xfId="1" applyFont="1" applyFill="1" applyBorder="1" applyAlignment="1">
      <alignment horizontal="left" vertical="center"/>
    </xf>
    <xf numFmtId="0" fontId="8" fillId="0" borderId="3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7" fillId="0" borderId="21" xfId="1" applyFont="1" applyBorder="1" applyAlignment="1">
      <alignment vertical="center"/>
    </xf>
    <xf numFmtId="0" fontId="7" fillId="0" borderId="19" xfId="1" applyFont="1" applyBorder="1" applyAlignment="1">
      <alignment vertical="center"/>
    </xf>
    <xf numFmtId="0" fontId="7" fillId="0" borderId="62" xfId="1" applyFont="1" applyBorder="1" applyAlignment="1">
      <alignment horizontal="center" vertical="center"/>
    </xf>
    <xf numFmtId="0" fontId="7" fillId="0" borderId="63" xfId="1" applyFont="1" applyBorder="1" applyAlignment="1">
      <alignment horizontal="center" vertical="center"/>
    </xf>
    <xf numFmtId="0" fontId="7" fillId="0" borderId="64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top"/>
    </xf>
    <xf numFmtId="0" fontId="8" fillId="0" borderId="39" xfId="1" applyFont="1" applyBorder="1" applyAlignment="1">
      <alignment horizontal="center" vertical="top"/>
    </xf>
    <xf numFmtId="0" fontId="8" fillId="0" borderId="48" xfId="1" applyFont="1" applyBorder="1" applyAlignment="1">
      <alignment horizontal="left" vertical="center"/>
    </xf>
    <xf numFmtId="0" fontId="8" fillId="0" borderId="59" xfId="1" applyFont="1" applyBorder="1" applyAlignment="1">
      <alignment horizontal="left" vertical="center"/>
    </xf>
    <xf numFmtId="0" fontId="8" fillId="0" borderId="55" xfId="1" applyFont="1" applyBorder="1" applyAlignment="1">
      <alignment horizontal="left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7" fillId="0" borderId="59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 wrapText="1"/>
    </xf>
    <xf numFmtId="0" fontId="7" fillId="0" borderId="41" xfId="1" applyFont="1" applyBorder="1" applyAlignment="1">
      <alignment horizontal="center" vertical="center" wrapText="1"/>
    </xf>
    <xf numFmtId="0" fontId="7" fillId="0" borderId="39" xfId="1" applyFont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7" fillId="0" borderId="48" xfId="1" applyFont="1" applyBorder="1" applyAlignment="1">
      <alignment horizontal="center" vertical="center"/>
    </xf>
    <xf numFmtId="0" fontId="7" fillId="0" borderId="15" xfId="1" applyFont="1" applyBorder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0" fontId="17" fillId="0" borderId="0" xfId="6" applyFont="1" applyBorder="1" applyAlignment="1">
      <alignment horizontal="left" wrapText="1"/>
    </xf>
    <xf numFmtId="0" fontId="15" fillId="0" borderId="1" xfId="6" applyFont="1" applyFill="1" applyBorder="1" applyAlignment="1">
      <alignment horizontal="center" vertical="center" wrapText="1"/>
    </xf>
    <xf numFmtId="0" fontId="15" fillId="0" borderId="42" xfId="6" applyFont="1" applyFill="1" applyBorder="1" applyAlignment="1">
      <alignment horizontal="center" vertical="center" wrapText="1"/>
    </xf>
    <xf numFmtId="0" fontId="6" fillId="0" borderId="28" xfId="6" applyFont="1" applyFill="1" applyBorder="1" applyAlignment="1">
      <alignment horizontal="center" vertical="center" wrapText="1"/>
    </xf>
    <xf numFmtId="0" fontId="6" fillId="0" borderId="46" xfId="6" applyFont="1" applyFill="1" applyBorder="1" applyAlignment="1">
      <alignment horizontal="center" vertical="center" wrapText="1"/>
    </xf>
    <xf numFmtId="0" fontId="6" fillId="0" borderId="44" xfId="6" applyFont="1" applyFill="1" applyBorder="1" applyAlignment="1">
      <alignment horizontal="center" vertical="center" wrapText="1"/>
    </xf>
    <xf numFmtId="0" fontId="16" fillId="0" borderId="0" xfId="6" applyFont="1" applyBorder="1" applyAlignment="1">
      <alignment horizontal="left" wrapText="1"/>
    </xf>
    <xf numFmtId="0" fontId="15" fillId="0" borderId="17" xfId="6" applyFont="1" applyFill="1" applyBorder="1" applyAlignment="1">
      <alignment horizontal="center" vertical="center" wrapText="1"/>
    </xf>
    <xf numFmtId="0" fontId="16" fillId="0" borderId="1" xfId="6" applyFont="1" applyFill="1" applyBorder="1" applyAlignment="1">
      <alignment horizontal="center" vertical="center" wrapText="1"/>
    </xf>
    <xf numFmtId="0" fontId="15" fillId="0" borderId="40" xfId="6" applyFont="1" applyFill="1" applyBorder="1" applyAlignment="1">
      <alignment horizontal="center" vertical="center" wrapText="1"/>
    </xf>
    <xf numFmtId="0" fontId="14" fillId="0" borderId="24" xfId="6" applyFont="1" applyFill="1" applyBorder="1" applyAlignment="1">
      <alignment horizontal="center" vertical="center" wrapText="1"/>
    </xf>
    <xf numFmtId="0" fontId="14" fillId="0" borderId="25" xfId="6" applyFont="1" applyFill="1" applyBorder="1" applyAlignment="1">
      <alignment horizontal="center" vertical="center" wrapText="1"/>
    </xf>
    <xf numFmtId="0" fontId="14" fillId="0" borderId="34" xfId="6" applyFont="1" applyFill="1" applyBorder="1" applyAlignment="1">
      <alignment horizontal="center" vertical="center" wrapText="1"/>
    </xf>
    <xf numFmtId="0" fontId="14" fillId="0" borderId="35" xfId="6" applyFont="1" applyFill="1" applyBorder="1" applyAlignment="1">
      <alignment horizontal="center" vertical="center" wrapText="1"/>
    </xf>
    <xf numFmtId="0" fontId="14" fillId="0" borderId="10" xfId="6" applyFont="1" applyFill="1" applyBorder="1" applyAlignment="1">
      <alignment horizontal="center" vertical="center" wrapText="1"/>
    </xf>
    <xf numFmtId="0" fontId="14" fillId="0" borderId="62" xfId="4" applyFont="1" applyFill="1" applyBorder="1" applyAlignment="1">
      <alignment horizontal="center" vertical="center"/>
    </xf>
    <xf numFmtId="0" fontId="14" fillId="0" borderId="63" xfId="4" applyFont="1" applyFill="1" applyBorder="1" applyAlignment="1">
      <alignment horizontal="center" vertical="center"/>
    </xf>
    <xf numFmtId="0" fontId="14" fillId="0" borderId="64" xfId="4" applyFont="1" applyFill="1" applyBorder="1" applyAlignment="1">
      <alignment horizontal="center" vertical="center"/>
    </xf>
    <xf numFmtId="0" fontId="14" fillId="0" borderId="67" xfId="4" applyFont="1" applyFill="1" applyBorder="1" applyAlignment="1">
      <alignment horizontal="center" vertical="center" wrapText="1"/>
    </xf>
    <xf numFmtId="0" fontId="14" fillId="0" borderId="0" xfId="4" applyFont="1" applyFill="1" applyBorder="1" applyAlignment="1">
      <alignment horizontal="center" vertical="center" wrapText="1"/>
    </xf>
    <xf numFmtId="2" fontId="8" fillId="0" borderId="9" xfId="1" applyNumberFormat="1" applyFont="1" applyBorder="1" applyAlignment="1">
      <alignment horizontal="center" vertical="center"/>
    </xf>
    <xf numFmtId="10" fontId="8" fillId="0" borderId="0" xfId="3" applyNumberFormat="1" applyFont="1" applyFill="1"/>
    <xf numFmtId="2" fontId="7" fillId="2" borderId="41" xfId="1" applyNumberFormat="1" applyFont="1" applyFill="1" applyBorder="1" applyAlignment="1">
      <alignment horizontal="center" vertical="center"/>
    </xf>
    <xf numFmtId="2" fontId="8" fillId="0" borderId="9" xfId="1" applyNumberFormat="1" applyFont="1" applyFill="1" applyBorder="1" applyAlignment="1">
      <alignment horizontal="center" vertical="center"/>
    </xf>
    <xf numFmtId="2" fontId="7" fillId="0" borderId="16" xfId="1" applyNumberFormat="1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0" borderId="3" xfId="1" applyFont="1" applyBorder="1" applyAlignment="1">
      <alignment horizontal="left" vertical="center"/>
    </xf>
    <xf numFmtId="0" fontId="8" fillId="0" borderId="31" xfId="1" applyFont="1" applyFill="1" applyBorder="1" applyAlignment="1">
      <alignment horizontal="center" vertical="center"/>
    </xf>
    <xf numFmtId="2" fontId="8" fillId="0" borderId="45" xfId="1" applyNumberFormat="1" applyFont="1" applyFill="1" applyBorder="1" applyAlignment="1">
      <alignment horizontal="center" vertical="center"/>
    </xf>
    <xf numFmtId="2" fontId="8" fillId="2" borderId="46" xfId="1" applyNumberFormat="1" applyFont="1" applyFill="1" applyBorder="1" applyAlignment="1">
      <alignment horizontal="center" vertical="center"/>
    </xf>
    <xf numFmtId="2" fontId="8" fillId="0" borderId="77" xfId="1" applyNumberFormat="1" applyFont="1" applyFill="1" applyBorder="1" applyAlignment="1">
      <alignment horizontal="center" vertical="center"/>
    </xf>
    <xf numFmtId="2" fontId="8" fillId="0" borderId="46" xfId="1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0" fontId="8" fillId="0" borderId="9" xfId="1" applyFont="1" applyBorder="1" applyAlignment="1">
      <alignment horizontal="left" vertical="center" wrapText="1"/>
    </xf>
    <xf numFmtId="0" fontId="8" fillId="0" borderId="10" xfId="1" applyFont="1" applyBorder="1" applyAlignment="1">
      <alignment horizontal="left" vertical="center" wrapText="1"/>
    </xf>
    <xf numFmtId="0" fontId="8" fillId="0" borderId="14" xfId="1" applyFont="1" applyBorder="1" applyAlignment="1">
      <alignment horizontal="left" vertical="center" wrapText="1"/>
    </xf>
    <xf numFmtId="2" fontId="8" fillId="0" borderId="17" xfId="1" applyNumberFormat="1" applyFont="1" applyBorder="1" applyAlignment="1">
      <alignment horizontal="center" vertical="center"/>
    </xf>
    <xf numFmtId="165" fontId="28" fillId="3" borderId="1" xfId="9" applyNumberFormat="1" applyFont="1" applyFill="1" applyBorder="1"/>
    <xf numFmtId="43" fontId="28" fillId="3" borderId="1" xfId="9" applyFont="1" applyFill="1" applyBorder="1"/>
    <xf numFmtId="43" fontId="29" fillId="0" borderId="0" xfId="9" applyFont="1"/>
    <xf numFmtId="43" fontId="8" fillId="0" borderId="0" xfId="9" applyFont="1" applyFill="1" applyBorder="1" applyAlignment="1">
      <alignment horizontal="center" vertical="center"/>
    </xf>
    <xf numFmtId="43" fontId="7" fillId="0" borderId="70" xfId="9" applyFont="1" applyFill="1" applyBorder="1" applyAlignment="1">
      <alignment horizontal="center" vertical="center"/>
    </xf>
    <xf numFmtId="165" fontId="30" fillId="3" borderId="70" xfId="9" applyNumberFormat="1" applyFont="1" applyFill="1" applyBorder="1" applyAlignment="1">
      <alignment horizontal="center" vertical="center"/>
    </xf>
    <xf numFmtId="1" fontId="7" fillId="0" borderId="17" xfId="1" applyNumberFormat="1" applyFont="1" applyFill="1" applyBorder="1" applyAlignment="1">
      <alignment horizontal="center" vertical="center"/>
    </xf>
    <xf numFmtId="0" fontId="20" fillId="0" borderId="67" xfId="6" applyFont="1" applyBorder="1" applyAlignment="1"/>
    <xf numFmtId="0" fontId="31" fillId="0" borderId="0" xfId="6" applyFont="1" applyBorder="1" applyAlignment="1">
      <alignment horizontal="center" vertical="top" wrapText="1"/>
    </xf>
    <xf numFmtId="0" fontId="6" fillId="0" borderId="61" xfId="6" applyFont="1" applyFill="1" applyBorder="1" applyAlignment="1">
      <alignment horizontal="center" vertical="center" wrapText="1"/>
    </xf>
  </cellXfs>
  <cellStyles count="10">
    <cellStyle name="Comma" xfId="9" builtinId="3"/>
    <cellStyle name="Comma 2" xfId="8"/>
    <cellStyle name="Comma 33" xfId="5"/>
    <cellStyle name="Normal" xfId="0" builtinId="0"/>
    <cellStyle name="Normal 10" xfId="4"/>
    <cellStyle name="Normal 2" xfId="1"/>
    <cellStyle name="Normal 2 2" xfId="2"/>
    <cellStyle name="Normal 2 2 2" xfId="7"/>
    <cellStyle name="Normal 3" xfId="6"/>
    <cellStyle name="Percent" xfId="3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aushik%20sir\Reports\RIMs\RIMS%202022-23\Q-4\In\RIMS%20Q-4%20of%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dex"/>
      <sheetName val="Glance"/>
      <sheetName val="Sales &amp; Revenue Data"/>
      <sheetName val="Financial Data"/>
    </sheetNames>
    <sheetDataSet>
      <sheetData sheetId="0" refreshError="1"/>
      <sheetData sheetId="1" refreshError="1"/>
      <sheetData sheetId="2">
        <row r="1">
          <cell r="I1" t="str">
            <v>QTR - 4</v>
          </cell>
        </row>
      </sheetData>
      <sheetData sheetId="3">
        <row r="1">
          <cell r="I1" t="str">
            <v>QTR - 4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abSelected="1" zoomScaleNormal="100" workbookViewId="0">
      <selection activeCell="A12" sqref="A12"/>
    </sheetView>
  </sheetViews>
  <sheetFormatPr defaultRowHeight="13.2" x14ac:dyDescent="0.25"/>
  <cols>
    <col min="1" max="1" width="74.6640625" style="91" customWidth="1"/>
    <col min="2" max="256" width="9.109375" style="91"/>
    <col min="257" max="257" width="74.6640625" style="91" customWidth="1"/>
    <col min="258" max="512" width="9.109375" style="91"/>
    <col min="513" max="513" width="74.6640625" style="91" customWidth="1"/>
    <col min="514" max="768" width="9.109375" style="91"/>
    <col min="769" max="769" width="74.6640625" style="91" customWidth="1"/>
    <col min="770" max="1024" width="9.109375" style="91"/>
    <col min="1025" max="1025" width="74.6640625" style="91" customWidth="1"/>
    <col min="1026" max="1280" width="9.109375" style="91"/>
    <col min="1281" max="1281" width="74.6640625" style="91" customWidth="1"/>
    <col min="1282" max="1536" width="9.109375" style="91"/>
    <col min="1537" max="1537" width="74.6640625" style="91" customWidth="1"/>
    <col min="1538" max="1792" width="9.109375" style="91"/>
    <col min="1793" max="1793" width="74.6640625" style="91" customWidth="1"/>
    <col min="1794" max="2048" width="9.109375" style="91"/>
    <col min="2049" max="2049" width="74.6640625" style="91" customWidth="1"/>
    <col min="2050" max="2304" width="9.109375" style="91"/>
    <col min="2305" max="2305" width="74.6640625" style="91" customWidth="1"/>
    <col min="2306" max="2560" width="9.109375" style="91"/>
    <col min="2561" max="2561" width="74.6640625" style="91" customWidth="1"/>
    <col min="2562" max="2816" width="9.109375" style="91"/>
    <col min="2817" max="2817" width="74.6640625" style="91" customWidth="1"/>
    <col min="2818" max="3072" width="9.109375" style="91"/>
    <col min="3073" max="3073" width="74.6640625" style="91" customWidth="1"/>
    <col min="3074" max="3328" width="9.109375" style="91"/>
    <col min="3329" max="3329" width="74.6640625" style="91" customWidth="1"/>
    <col min="3330" max="3584" width="9.109375" style="91"/>
    <col min="3585" max="3585" width="74.6640625" style="91" customWidth="1"/>
    <col min="3586" max="3840" width="9.109375" style="91"/>
    <col min="3841" max="3841" width="74.6640625" style="91" customWidth="1"/>
    <col min="3842" max="4096" width="9.109375" style="91"/>
    <col min="4097" max="4097" width="74.6640625" style="91" customWidth="1"/>
    <col min="4098" max="4352" width="9.109375" style="91"/>
    <col min="4353" max="4353" width="74.6640625" style="91" customWidth="1"/>
    <col min="4354" max="4608" width="9.109375" style="91"/>
    <col min="4609" max="4609" width="74.6640625" style="91" customWidth="1"/>
    <col min="4610" max="4864" width="9.109375" style="91"/>
    <col min="4865" max="4865" width="74.6640625" style="91" customWidth="1"/>
    <col min="4866" max="5120" width="9.109375" style="91"/>
    <col min="5121" max="5121" width="74.6640625" style="91" customWidth="1"/>
    <col min="5122" max="5376" width="9.109375" style="91"/>
    <col min="5377" max="5377" width="74.6640625" style="91" customWidth="1"/>
    <col min="5378" max="5632" width="9.109375" style="91"/>
    <col min="5633" max="5633" width="74.6640625" style="91" customWidth="1"/>
    <col min="5634" max="5888" width="9.109375" style="91"/>
    <col min="5889" max="5889" width="74.6640625" style="91" customWidth="1"/>
    <col min="5890" max="6144" width="9.109375" style="91"/>
    <col min="6145" max="6145" width="74.6640625" style="91" customWidth="1"/>
    <col min="6146" max="6400" width="9.109375" style="91"/>
    <col min="6401" max="6401" width="74.6640625" style="91" customWidth="1"/>
    <col min="6402" max="6656" width="9.109375" style="91"/>
    <col min="6657" max="6657" width="74.6640625" style="91" customWidth="1"/>
    <col min="6658" max="6912" width="9.109375" style="91"/>
    <col min="6913" max="6913" width="74.6640625" style="91" customWidth="1"/>
    <col min="6914" max="7168" width="9.109375" style="91"/>
    <col min="7169" max="7169" width="74.6640625" style="91" customWidth="1"/>
    <col min="7170" max="7424" width="9.109375" style="91"/>
    <col min="7425" max="7425" width="74.6640625" style="91" customWidth="1"/>
    <col min="7426" max="7680" width="9.109375" style="91"/>
    <col min="7681" max="7681" width="74.6640625" style="91" customWidth="1"/>
    <col min="7682" max="7936" width="9.109375" style="91"/>
    <col min="7937" max="7937" width="74.6640625" style="91" customWidth="1"/>
    <col min="7938" max="8192" width="9.109375" style="91"/>
    <col min="8193" max="8193" width="74.6640625" style="91" customWidth="1"/>
    <col min="8194" max="8448" width="9.109375" style="91"/>
    <col min="8449" max="8449" width="74.6640625" style="91" customWidth="1"/>
    <col min="8450" max="8704" width="9.109375" style="91"/>
    <col min="8705" max="8705" width="74.6640625" style="91" customWidth="1"/>
    <col min="8706" max="8960" width="9.109375" style="91"/>
    <col min="8961" max="8961" width="74.6640625" style="91" customWidth="1"/>
    <col min="8962" max="9216" width="9.109375" style="91"/>
    <col min="9217" max="9217" width="74.6640625" style="91" customWidth="1"/>
    <col min="9218" max="9472" width="9.109375" style="91"/>
    <col min="9473" max="9473" width="74.6640625" style="91" customWidth="1"/>
    <col min="9474" max="9728" width="9.109375" style="91"/>
    <col min="9729" max="9729" width="74.6640625" style="91" customWidth="1"/>
    <col min="9730" max="9984" width="9.109375" style="91"/>
    <col min="9985" max="9985" width="74.6640625" style="91" customWidth="1"/>
    <col min="9986" max="10240" width="9.109375" style="91"/>
    <col min="10241" max="10241" width="74.6640625" style="91" customWidth="1"/>
    <col min="10242" max="10496" width="9.109375" style="91"/>
    <col min="10497" max="10497" width="74.6640625" style="91" customWidth="1"/>
    <col min="10498" max="10752" width="9.109375" style="91"/>
    <col min="10753" max="10753" width="74.6640625" style="91" customWidth="1"/>
    <col min="10754" max="11008" width="9.109375" style="91"/>
    <col min="11009" max="11009" width="74.6640625" style="91" customWidth="1"/>
    <col min="11010" max="11264" width="9.109375" style="91"/>
    <col min="11265" max="11265" width="74.6640625" style="91" customWidth="1"/>
    <col min="11266" max="11520" width="9.109375" style="91"/>
    <col min="11521" max="11521" width="74.6640625" style="91" customWidth="1"/>
    <col min="11522" max="11776" width="9.109375" style="91"/>
    <col min="11777" max="11777" width="74.6640625" style="91" customWidth="1"/>
    <col min="11778" max="12032" width="9.109375" style="91"/>
    <col min="12033" max="12033" width="74.6640625" style="91" customWidth="1"/>
    <col min="12034" max="12288" width="9.109375" style="91"/>
    <col min="12289" max="12289" width="74.6640625" style="91" customWidth="1"/>
    <col min="12290" max="12544" width="9.109375" style="91"/>
    <col min="12545" max="12545" width="74.6640625" style="91" customWidth="1"/>
    <col min="12546" max="12800" width="9.109375" style="91"/>
    <col min="12801" max="12801" width="74.6640625" style="91" customWidth="1"/>
    <col min="12802" max="13056" width="9.109375" style="91"/>
    <col min="13057" max="13057" width="74.6640625" style="91" customWidth="1"/>
    <col min="13058" max="13312" width="9.109375" style="91"/>
    <col min="13313" max="13313" width="74.6640625" style="91" customWidth="1"/>
    <col min="13314" max="13568" width="9.109375" style="91"/>
    <col min="13569" max="13569" width="74.6640625" style="91" customWidth="1"/>
    <col min="13570" max="13824" width="9.109375" style="91"/>
    <col min="13825" max="13825" width="74.6640625" style="91" customWidth="1"/>
    <col min="13826" max="14080" width="9.109375" style="91"/>
    <col min="14081" max="14081" width="74.6640625" style="91" customWidth="1"/>
    <col min="14082" max="14336" width="9.109375" style="91"/>
    <col min="14337" max="14337" width="74.6640625" style="91" customWidth="1"/>
    <col min="14338" max="14592" width="9.109375" style="91"/>
    <col min="14593" max="14593" width="74.6640625" style="91" customWidth="1"/>
    <col min="14594" max="14848" width="9.109375" style="91"/>
    <col min="14849" max="14849" width="74.6640625" style="91" customWidth="1"/>
    <col min="14850" max="15104" width="9.109375" style="91"/>
    <col min="15105" max="15105" width="74.6640625" style="91" customWidth="1"/>
    <col min="15106" max="15360" width="9.109375" style="91"/>
    <col min="15361" max="15361" width="74.6640625" style="91" customWidth="1"/>
    <col min="15362" max="15616" width="9.109375" style="91"/>
    <col min="15617" max="15617" width="74.6640625" style="91" customWidth="1"/>
    <col min="15618" max="15872" width="9.109375" style="91"/>
    <col min="15873" max="15873" width="74.6640625" style="91" customWidth="1"/>
    <col min="15874" max="16128" width="9.109375" style="91"/>
    <col min="16129" max="16129" width="74.6640625" style="91" customWidth="1"/>
    <col min="16130" max="16384" width="9.109375" style="91"/>
  </cols>
  <sheetData>
    <row r="1" spans="1:1" ht="101.4" thickBot="1" x14ac:dyDescent="0.3">
      <c r="A1" s="90" t="s">
        <v>220</v>
      </c>
    </row>
    <row r="2" spans="1:1" ht="26.4" thickBot="1" x14ac:dyDescent="0.3">
      <c r="A2" s="92" t="s">
        <v>102</v>
      </c>
    </row>
    <row r="3" spans="1:1" ht="52.2" thickBot="1" x14ac:dyDescent="0.3">
      <c r="A3" s="92" t="s">
        <v>103</v>
      </c>
    </row>
    <row r="4" spans="1:1" ht="26.4" thickBot="1" x14ac:dyDescent="0.3">
      <c r="A4" s="92" t="s">
        <v>221</v>
      </c>
    </row>
  </sheetData>
  <printOptions horizontalCentered="1" verticalCentered="1"/>
  <pageMargins left="0.31496062992125984" right="0.31496062992125984" top="0.51181102362204722" bottom="0.51181102362204722" header="0.51181102362204722" footer="0.51181102362204722"/>
  <pageSetup paperSize="9" scale="125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view="pageBreakPreview" zoomScale="60" workbookViewId="0">
      <selection activeCell="E24" sqref="E24"/>
    </sheetView>
  </sheetViews>
  <sheetFormatPr defaultRowHeight="13.2" x14ac:dyDescent="0.25"/>
  <cols>
    <col min="1" max="1" width="5.109375" style="91" bestFit="1" customWidth="1"/>
    <col min="2" max="2" width="72" style="91" customWidth="1"/>
    <col min="3" max="3" width="15.5546875" style="91" customWidth="1"/>
    <col min="4" max="256" width="9.109375" style="91"/>
    <col min="257" max="257" width="5.109375" style="91" bestFit="1" customWidth="1"/>
    <col min="258" max="258" width="72" style="91" customWidth="1"/>
    <col min="259" max="259" width="15.5546875" style="91" customWidth="1"/>
    <col min="260" max="512" width="9.109375" style="91"/>
    <col min="513" max="513" width="5.109375" style="91" bestFit="1" customWidth="1"/>
    <col min="514" max="514" width="72" style="91" customWidth="1"/>
    <col min="515" max="515" width="15.5546875" style="91" customWidth="1"/>
    <col min="516" max="768" width="9.109375" style="91"/>
    <col min="769" max="769" width="5.109375" style="91" bestFit="1" customWidth="1"/>
    <col min="770" max="770" width="72" style="91" customWidth="1"/>
    <col min="771" max="771" width="15.5546875" style="91" customWidth="1"/>
    <col min="772" max="1024" width="9.109375" style="91"/>
    <col min="1025" max="1025" width="5.109375" style="91" bestFit="1" customWidth="1"/>
    <col min="1026" max="1026" width="72" style="91" customWidth="1"/>
    <col min="1027" max="1027" width="15.5546875" style="91" customWidth="1"/>
    <col min="1028" max="1280" width="9.109375" style="91"/>
    <col min="1281" max="1281" width="5.109375" style="91" bestFit="1" customWidth="1"/>
    <col min="1282" max="1282" width="72" style="91" customWidth="1"/>
    <col min="1283" max="1283" width="15.5546875" style="91" customWidth="1"/>
    <col min="1284" max="1536" width="9.109375" style="91"/>
    <col min="1537" max="1537" width="5.109375" style="91" bestFit="1" customWidth="1"/>
    <col min="1538" max="1538" width="72" style="91" customWidth="1"/>
    <col min="1539" max="1539" width="15.5546875" style="91" customWidth="1"/>
    <col min="1540" max="1792" width="9.109375" style="91"/>
    <col min="1793" max="1793" width="5.109375" style="91" bestFit="1" customWidth="1"/>
    <col min="1794" max="1794" width="72" style="91" customWidth="1"/>
    <col min="1795" max="1795" width="15.5546875" style="91" customWidth="1"/>
    <col min="1796" max="2048" width="9.109375" style="91"/>
    <col min="2049" max="2049" width="5.109375" style="91" bestFit="1" customWidth="1"/>
    <col min="2050" max="2050" width="72" style="91" customWidth="1"/>
    <col min="2051" max="2051" width="15.5546875" style="91" customWidth="1"/>
    <col min="2052" max="2304" width="9.109375" style="91"/>
    <col min="2305" max="2305" width="5.109375" style="91" bestFit="1" customWidth="1"/>
    <col min="2306" max="2306" width="72" style="91" customWidth="1"/>
    <col min="2307" max="2307" width="15.5546875" style="91" customWidth="1"/>
    <col min="2308" max="2560" width="9.109375" style="91"/>
    <col min="2561" max="2561" width="5.109375" style="91" bestFit="1" customWidth="1"/>
    <col min="2562" max="2562" width="72" style="91" customWidth="1"/>
    <col min="2563" max="2563" width="15.5546875" style="91" customWidth="1"/>
    <col min="2564" max="2816" width="9.109375" style="91"/>
    <col min="2817" max="2817" width="5.109375" style="91" bestFit="1" customWidth="1"/>
    <col min="2818" max="2818" width="72" style="91" customWidth="1"/>
    <col min="2819" max="2819" width="15.5546875" style="91" customWidth="1"/>
    <col min="2820" max="3072" width="9.109375" style="91"/>
    <col min="3073" max="3073" width="5.109375" style="91" bestFit="1" customWidth="1"/>
    <col min="3074" max="3074" width="72" style="91" customWidth="1"/>
    <col min="3075" max="3075" width="15.5546875" style="91" customWidth="1"/>
    <col min="3076" max="3328" width="9.109375" style="91"/>
    <col min="3329" max="3329" width="5.109375" style="91" bestFit="1" customWidth="1"/>
    <col min="3330" max="3330" width="72" style="91" customWidth="1"/>
    <col min="3331" max="3331" width="15.5546875" style="91" customWidth="1"/>
    <col min="3332" max="3584" width="9.109375" style="91"/>
    <col min="3585" max="3585" width="5.109375" style="91" bestFit="1" customWidth="1"/>
    <col min="3586" max="3586" width="72" style="91" customWidth="1"/>
    <col min="3587" max="3587" width="15.5546875" style="91" customWidth="1"/>
    <col min="3588" max="3840" width="9.109375" style="91"/>
    <col min="3841" max="3841" width="5.109375" style="91" bestFit="1" customWidth="1"/>
    <col min="3842" max="3842" width="72" style="91" customWidth="1"/>
    <col min="3843" max="3843" width="15.5546875" style="91" customWidth="1"/>
    <col min="3844" max="4096" width="9.109375" style="91"/>
    <col min="4097" max="4097" width="5.109375" style="91" bestFit="1" customWidth="1"/>
    <col min="4098" max="4098" width="72" style="91" customWidth="1"/>
    <col min="4099" max="4099" width="15.5546875" style="91" customWidth="1"/>
    <col min="4100" max="4352" width="9.109375" style="91"/>
    <col min="4353" max="4353" width="5.109375" style="91" bestFit="1" customWidth="1"/>
    <col min="4354" max="4354" width="72" style="91" customWidth="1"/>
    <col min="4355" max="4355" width="15.5546875" style="91" customWidth="1"/>
    <col min="4356" max="4608" width="9.109375" style="91"/>
    <col min="4609" max="4609" width="5.109375" style="91" bestFit="1" customWidth="1"/>
    <col min="4610" max="4610" width="72" style="91" customWidth="1"/>
    <col min="4611" max="4611" width="15.5546875" style="91" customWidth="1"/>
    <col min="4612" max="4864" width="9.109375" style="91"/>
    <col min="4865" max="4865" width="5.109375" style="91" bestFit="1" customWidth="1"/>
    <col min="4866" max="4866" width="72" style="91" customWidth="1"/>
    <col min="4867" max="4867" width="15.5546875" style="91" customWidth="1"/>
    <col min="4868" max="5120" width="9.109375" style="91"/>
    <col min="5121" max="5121" width="5.109375" style="91" bestFit="1" customWidth="1"/>
    <col min="5122" max="5122" width="72" style="91" customWidth="1"/>
    <col min="5123" max="5123" width="15.5546875" style="91" customWidth="1"/>
    <col min="5124" max="5376" width="9.109375" style="91"/>
    <col min="5377" max="5377" width="5.109375" style="91" bestFit="1" customWidth="1"/>
    <col min="5378" max="5378" width="72" style="91" customWidth="1"/>
    <col min="5379" max="5379" width="15.5546875" style="91" customWidth="1"/>
    <col min="5380" max="5632" width="9.109375" style="91"/>
    <col min="5633" max="5633" width="5.109375" style="91" bestFit="1" customWidth="1"/>
    <col min="5634" max="5634" width="72" style="91" customWidth="1"/>
    <col min="5635" max="5635" width="15.5546875" style="91" customWidth="1"/>
    <col min="5636" max="5888" width="9.109375" style="91"/>
    <col min="5889" max="5889" width="5.109375" style="91" bestFit="1" customWidth="1"/>
    <col min="5890" max="5890" width="72" style="91" customWidth="1"/>
    <col min="5891" max="5891" width="15.5546875" style="91" customWidth="1"/>
    <col min="5892" max="6144" width="9.109375" style="91"/>
    <col min="6145" max="6145" width="5.109375" style="91" bestFit="1" customWidth="1"/>
    <col min="6146" max="6146" width="72" style="91" customWidth="1"/>
    <col min="6147" max="6147" width="15.5546875" style="91" customWidth="1"/>
    <col min="6148" max="6400" width="9.109375" style="91"/>
    <col min="6401" max="6401" width="5.109375" style="91" bestFit="1" customWidth="1"/>
    <col min="6402" max="6402" width="72" style="91" customWidth="1"/>
    <col min="6403" max="6403" width="15.5546875" style="91" customWidth="1"/>
    <col min="6404" max="6656" width="9.109375" style="91"/>
    <col min="6657" max="6657" width="5.109375" style="91" bestFit="1" customWidth="1"/>
    <col min="6658" max="6658" width="72" style="91" customWidth="1"/>
    <col min="6659" max="6659" width="15.5546875" style="91" customWidth="1"/>
    <col min="6660" max="6912" width="9.109375" style="91"/>
    <col min="6913" max="6913" width="5.109375" style="91" bestFit="1" customWidth="1"/>
    <col min="6914" max="6914" width="72" style="91" customWidth="1"/>
    <col min="6915" max="6915" width="15.5546875" style="91" customWidth="1"/>
    <col min="6916" max="7168" width="9.109375" style="91"/>
    <col min="7169" max="7169" width="5.109375" style="91" bestFit="1" customWidth="1"/>
    <col min="7170" max="7170" width="72" style="91" customWidth="1"/>
    <col min="7171" max="7171" width="15.5546875" style="91" customWidth="1"/>
    <col min="7172" max="7424" width="9.109375" style="91"/>
    <col min="7425" max="7425" width="5.109375" style="91" bestFit="1" customWidth="1"/>
    <col min="7426" max="7426" width="72" style="91" customWidth="1"/>
    <col min="7427" max="7427" width="15.5546875" style="91" customWidth="1"/>
    <col min="7428" max="7680" width="9.109375" style="91"/>
    <col min="7681" max="7681" width="5.109375" style="91" bestFit="1" customWidth="1"/>
    <col min="7682" max="7682" width="72" style="91" customWidth="1"/>
    <col min="7683" max="7683" width="15.5546875" style="91" customWidth="1"/>
    <col min="7684" max="7936" width="9.109375" style="91"/>
    <col min="7937" max="7937" width="5.109375" style="91" bestFit="1" customWidth="1"/>
    <col min="7938" max="7938" width="72" style="91" customWidth="1"/>
    <col min="7939" max="7939" width="15.5546875" style="91" customWidth="1"/>
    <col min="7940" max="8192" width="9.109375" style="91"/>
    <col min="8193" max="8193" width="5.109375" style="91" bestFit="1" customWidth="1"/>
    <col min="8194" max="8194" width="72" style="91" customWidth="1"/>
    <col min="8195" max="8195" width="15.5546875" style="91" customWidth="1"/>
    <col min="8196" max="8448" width="9.109375" style="91"/>
    <col min="8449" max="8449" width="5.109375" style="91" bestFit="1" customWidth="1"/>
    <col min="8450" max="8450" width="72" style="91" customWidth="1"/>
    <col min="8451" max="8451" width="15.5546875" style="91" customWidth="1"/>
    <col min="8452" max="8704" width="9.109375" style="91"/>
    <col min="8705" max="8705" width="5.109375" style="91" bestFit="1" customWidth="1"/>
    <col min="8706" max="8706" width="72" style="91" customWidth="1"/>
    <col min="8707" max="8707" width="15.5546875" style="91" customWidth="1"/>
    <col min="8708" max="8960" width="9.109375" style="91"/>
    <col min="8961" max="8961" width="5.109375" style="91" bestFit="1" customWidth="1"/>
    <col min="8962" max="8962" width="72" style="91" customWidth="1"/>
    <col min="8963" max="8963" width="15.5546875" style="91" customWidth="1"/>
    <col min="8964" max="9216" width="9.109375" style="91"/>
    <col min="9217" max="9217" width="5.109375" style="91" bestFit="1" customWidth="1"/>
    <col min="9218" max="9218" width="72" style="91" customWidth="1"/>
    <col min="9219" max="9219" width="15.5546875" style="91" customWidth="1"/>
    <col min="9220" max="9472" width="9.109375" style="91"/>
    <col min="9473" max="9473" width="5.109375" style="91" bestFit="1" customWidth="1"/>
    <col min="9474" max="9474" width="72" style="91" customWidth="1"/>
    <col min="9475" max="9475" width="15.5546875" style="91" customWidth="1"/>
    <col min="9476" max="9728" width="9.109375" style="91"/>
    <col min="9729" max="9729" width="5.109375" style="91" bestFit="1" customWidth="1"/>
    <col min="9730" max="9730" width="72" style="91" customWidth="1"/>
    <col min="9731" max="9731" width="15.5546875" style="91" customWidth="1"/>
    <col min="9732" max="9984" width="9.109375" style="91"/>
    <col min="9985" max="9985" width="5.109375" style="91" bestFit="1" customWidth="1"/>
    <col min="9986" max="9986" width="72" style="91" customWidth="1"/>
    <col min="9987" max="9987" width="15.5546875" style="91" customWidth="1"/>
    <col min="9988" max="10240" width="9.109375" style="91"/>
    <col min="10241" max="10241" width="5.109375" style="91" bestFit="1" customWidth="1"/>
    <col min="10242" max="10242" width="72" style="91" customWidth="1"/>
    <col min="10243" max="10243" width="15.5546875" style="91" customWidth="1"/>
    <col min="10244" max="10496" width="9.109375" style="91"/>
    <col min="10497" max="10497" width="5.109375" style="91" bestFit="1" customWidth="1"/>
    <col min="10498" max="10498" width="72" style="91" customWidth="1"/>
    <col min="10499" max="10499" width="15.5546875" style="91" customWidth="1"/>
    <col min="10500" max="10752" width="9.109375" style="91"/>
    <col min="10753" max="10753" width="5.109375" style="91" bestFit="1" customWidth="1"/>
    <col min="10754" max="10754" width="72" style="91" customWidth="1"/>
    <col min="10755" max="10755" width="15.5546875" style="91" customWidth="1"/>
    <col min="10756" max="11008" width="9.109375" style="91"/>
    <col min="11009" max="11009" width="5.109375" style="91" bestFit="1" customWidth="1"/>
    <col min="11010" max="11010" width="72" style="91" customWidth="1"/>
    <col min="11011" max="11011" width="15.5546875" style="91" customWidth="1"/>
    <col min="11012" max="11264" width="9.109375" style="91"/>
    <col min="11265" max="11265" width="5.109375" style="91" bestFit="1" customWidth="1"/>
    <col min="11266" max="11266" width="72" style="91" customWidth="1"/>
    <col min="11267" max="11267" width="15.5546875" style="91" customWidth="1"/>
    <col min="11268" max="11520" width="9.109375" style="91"/>
    <col min="11521" max="11521" width="5.109375" style="91" bestFit="1" customWidth="1"/>
    <col min="11522" max="11522" width="72" style="91" customWidth="1"/>
    <col min="11523" max="11523" width="15.5546875" style="91" customWidth="1"/>
    <col min="11524" max="11776" width="9.109375" style="91"/>
    <col min="11777" max="11777" width="5.109375" style="91" bestFit="1" customWidth="1"/>
    <col min="11778" max="11778" width="72" style="91" customWidth="1"/>
    <col min="11779" max="11779" width="15.5546875" style="91" customWidth="1"/>
    <col min="11780" max="12032" width="9.109375" style="91"/>
    <col min="12033" max="12033" width="5.109375" style="91" bestFit="1" customWidth="1"/>
    <col min="12034" max="12034" width="72" style="91" customWidth="1"/>
    <col min="12035" max="12035" width="15.5546875" style="91" customWidth="1"/>
    <col min="12036" max="12288" width="9.109375" style="91"/>
    <col min="12289" max="12289" width="5.109375" style="91" bestFit="1" customWidth="1"/>
    <col min="12290" max="12290" width="72" style="91" customWidth="1"/>
    <col min="12291" max="12291" width="15.5546875" style="91" customWidth="1"/>
    <col min="12292" max="12544" width="9.109375" style="91"/>
    <col min="12545" max="12545" width="5.109375" style="91" bestFit="1" customWidth="1"/>
    <col min="12546" max="12546" width="72" style="91" customWidth="1"/>
    <col min="12547" max="12547" width="15.5546875" style="91" customWidth="1"/>
    <col min="12548" max="12800" width="9.109375" style="91"/>
    <col min="12801" max="12801" width="5.109375" style="91" bestFit="1" customWidth="1"/>
    <col min="12802" max="12802" width="72" style="91" customWidth="1"/>
    <col min="12803" max="12803" width="15.5546875" style="91" customWidth="1"/>
    <col min="12804" max="13056" width="9.109375" style="91"/>
    <col min="13057" max="13057" width="5.109375" style="91" bestFit="1" customWidth="1"/>
    <col min="13058" max="13058" width="72" style="91" customWidth="1"/>
    <col min="13059" max="13059" width="15.5546875" style="91" customWidth="1"/>
    <col min="13060" max="13312" width="9.109375" style="91"/>
    <col min="13313" max="13313" width="5.109375" style="91" bestFit="1" customWidth="1"/>
    <col min="13314" max="13314" width="72" style="91" customWidth="1"/>
    <col min="13315" max="13315" width="15.5546875" style="91" customWidth="1"/>
    <col min="13316" max="13568" width="9.109375" style="91"/>
    <col min="13569" max="13569" width="5.109375" style="91" bestFit="1" customWidth="1"/>
    <col min="13570" max="13570" width="72" style="91" customWidth="1"/>
    <col min="13571" max="13571" width="15.5546875" style="91" customWidth="1"/>
    <col min="13572" max="13824" width="9.109375" style="91"/>
    <col min="13825" max="13825" width="5.109375" style="91" bestFit="1" customWidth="1"/>
    <col min="13826" max="13826" width="72" style="91" customWidth="1"/>
    <col min="13827" max="13827" width="15.5546875" style="91" customWidth="1"/>
    <col min="13828" max="14080" width="9.109375" style="91"/>
    <col min="14081" max="14081" width="5.109375" style="91" bestFit="1" customWidth="1"/>
    <col min="14082" max="14082" width="72" style="91" customWidth="1"/>
    <col min="14083" max="14083" width="15.5546875" style="91" customWidth="1"/>
    <col min="14084" max="14336" width="9.109375" style="91"/>
    <col min="14337" max="14337" width="5.109375" style="91" bestFit="1" customWidth="1"/>
    <col min="14338" max="14338" width="72" style="91" customWidth="1"/>
    <col min="14339" max="14339" width="15.5546875" style="91" customWidth="1"/>
    <col min="14340" max="14592" width="9.109375" style="91"/>
    <col min="14593" max="14593" width="5.109375" style="91" bestFit="1" customWidth="1"/>
    <col min="14594" max="14594" width="72" style="91" customWidth="1"/>
    <col min="14595" max="14595" width="15.5546875" style="91" customWidth="1"/>
    <col min="14596" max="14848" width="9.109375" style="91"/>
    <col min="14849" max="14849" width="5.109375" style="91" bestFit="1" customWidth="1"/>
    <col min="14850" max="14850" width="72" style="91" customWidth="1"/>
    <col min="14851" max="14851" width="15.5546875" style="91" customWidth="1"/>
    <col min="14852" max="15104" width="9.109375" style="91"/>
    <col min="15105" max="15105" width="5.109375" style="91" bestFit="1" customWidth="1"/>
    <col min="15106" max="15106" width="72" style="91" customWidth="1"/>
    <col min="15107" max="15107" width="15.5546875" style="91" customWidth="1"/>
    <col min="15108" max="15360" width="9.109375" style="91"/>
    <col min="15361" max="15361" width="5.109375" style="91" bestFit="1" customWidth="1"/>
    <col min="15362" max="15362" width="72" style="91" customWidth="1"/>
    <col min="15363" max="15363" width="15.5546875" style="91" customWidth="1"/>
    <col min="15364" max="15616" width="9.109375" style="91"/>
    <col min="15617" max="15617" width="5.109375" style="91" bestFit="1" customWidth="1"/>
    <col min="15618" max="15618" width="72" style="91" customWidth="1"/>
    <col min="15619" max="15619" width="15.5546875" style="91" customWidth="1"/>
    <col min="15620" max="15872" width="9.109375" style="91"/>
    <col min="15873" max="15873" width="5.109375" style="91" bestFit="1" customWidth="1"/>
    <col min="15874" max="15874" width="72" style="91" customWidth="1"/>
    <col min="15875" max="15875" width="15.5546875" style="91" customWidth="1"/>
    <col min="15876" max="16128" width="9.109375" style="91"/>
    <col min="16129" max="16129" width="5.109375" style="91" bestFit="1" customWidth="1"/>
    <col min="16130" max="16130" width="72" style="91" customWidth="1"/>
    <col min="16131" max="16131" width="15.5546875" style="91" customWidth="1"/>
    <col min="16132" max="16384" width="9.109375" style="91"/>
  </cols>
  <sheetData>
    <row r="1" spans="1:3" ht="51.6" x14ac:dyDescent="0.25">
      <c r="A1" s="189"/>
      <c r="B1" s="190" t="s">
        <v>11</v>
      </c>
      <c r="C1" s="191" t="s">
        <v>0</v>
      </c>
    </row>
    <row r="2" spans="1:3" ht="25.8" x14ac:dyDescent="0.25">
      <c r="A2" s="192" t="s">
        <v>1</v>
      </c>
      <c r="B2" s="93" t="s">
        <v>2</v>
      </c>
      <c r="C2" s="193"/>
    </row>
    <row r="3" spans="1:3" ht="25.8" x14ac:dyDescent="0.25">
      <c r="A3" s="192"/>
      <c r="B3" s="94" t="s">
        <v>3</v>
      </c>
      <c r="C3" s="193">
        <v>1</v>
      </c>
    </row>
    <row r="4" spans="1:3" ht="25.8" x14ac:dyDescent="0.25">
      <c r="A4" s="192"/>
      <c r="B4" s="94" t="s">
        <v>4</v>
      </c>
      <c r="C4" s="193">
        <v>2</v>
      </c>
    </row>
    <row r="5" spans="1:3" ht="25.8" x14ac:dyDescent="0.25">
      <c r="A5" s="192"/>
      <c r="B5" s="94" t="s">
        <v>5</v>
      </c>
      <c r="C5" s="193">
        <v>3</v>
      </c>
    </row>
    <row r="6" spans="1:3" ht="25.8" x14ac:dyDescent="0.25">
      <c r="A6" s="192"/>
      <c r="B6" s="94"/>
      <c r="C6" s="193"/>
    </row>
    <row r="7" spans="1:3" ht="25.8" x14ac:dyDescent="0.25">
      <c r="A7" s="192" t="s">
        <v>18</v>
      </c>
      <c r="B7" s="93" t="s">
        <v>104</v>
      </c>
      <c r="C7" s="193">
        <v>4</v>
      </c>
    </row>
    <row r="8" spans="1:3" ht="25.8" x14ac:dyDescent="0.25">
      <c r="A8" s="192"/>
      <c r="B8" s="94"/>
      <c r="C8" s="193"/>
    </row>
    <row r="9" spans="1:3" ht="25.8" x14ac:dyDescent="0.25">
      <c r="A9" s="192" t="s">
        <v>6</v>
      </c>
      <c r="B9" s="93" t="s">
        <v>7</v>
      </c>
      <c r="C9" s="193"/>
    </row>
    <row r="10" spans="1:3" ht="25.8" x14ac:dyDescent="0.25">
      <c r="A10" s="192"/>
      <c r="B10" s="94" t="s">
        <v>8</v>
      </c>
      <c r="C10" s="193">
        <v>5</v>
      </c>
    </row>
    <row r="11" spans="1:3" ht="25.8" x14ac:dyDescent="0.25">
      <c r="A11" s="192"/>
      <c r="B11" s="94" t="s">
        <v>9</v>
      </c>
      <c r="C11" s="193">
        <v>6</v>
      </c>
    </row>
    <row r="12" spans="1:3" ht="44.4" x14ac:dyDescent="0.25">
      <c r="A12" s="192"/>
      <c r="B12" s="95" t="s">
        <v>10</v>
      </c>
      <c r="C12" s="193">
        <v>7</v>
      </c>
    </row>
    <row r="13" spans="1:3" ht="25.8" x14ac:dyDescent="0.25">
      <c r="A13" s="192"/>
      <c r="B13" s="94"/>
      <c r="C13" s="193"/>
    </row>
    <row r="14" spans="1:3" ht="25.8" x14ac:dyDescent="0.25">
      <c r="A14" s="192" t="s">
        <v>99</v>
      </c>
      <c r="B14" s="93" t="s">
        <v>98</v>
      </c>
      <c r="C14" s="193">
        <v>8</v>
      </c>
    </row>
    <row r="15" spans="1:3" ht="25.8" x14ac:dyDescent="0.25">
      <c r="A15" s="192"/>
      <c r="B15" s="94"/>
      <c r="C15" s="193"/>
    </row>
    <row r="16" spans="1:3" ht="25.8" x14ac:dyDescent="0.25">
      <c r="A16" s="192" t="s">
        <v>105</v>
      </c>
      <c r="B16" s="93" t="s">
        <v>106</v>
      </c>
      <c r="C16" s="193"/>
    </row>
    <row r="17" spans="1:3" ht="44.4" x14ac:dyDescent="0.25">
      <c r="A17" s="192"/>
      <c r="B17" s="95" t="s">
        <v>107</v>
      </c>
      <c r="C17" s="193">
        <v>9</v>
      </c>
    </row>
    <row r="18" spans="1:3" ht="25.8" x14ac:dyDescent="0.25">
      <c r="A18" s="192"/>
      <c r="B18" s="94" t="s">
        <v>108</v>
      </c>
      <c r="C18" s="193">
        <v>10</v>
      </c>
    </row>
  </sheetData>
  <printOptions horizontalCentered="1" verticalCentered="1"/>
  <pageMargins left="0.3" right="0.3" top="0.5" bottom="0.5" header="0.5" footer="0.5"/>
  <pageSetup paperSize="9" scale="94"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93"/>
  <sheetViews>
    <sheetView view="pageBreakPreview" zoomScale="80" zoomScaleNormal="70" zoomScaleSheetLayoutView="80" workbookViewId="0">
      <pane ySplit="4" topLeftCell="A5" activePane="bottomLeft" state="frozen"/>
      <selection activeCell="A3" sqref="A3:A4"/>
      <selection pane="bottomLeft" activeCell="AC28" sqref="AC28"/>
    </sheetView>
  </sheetViews>
  <sheetFormatPr defaultRowHeight="24" customHeight="1" x14ac:dyDescent="0.35"/>
  <cols>
    <col min="1" max="1" width="6.33203125" style="1" customWidth="1"/>
    <col min="2" max="2" width="6.109375" style="48" customWidth="1"/>
    <col min="3" max="3" width="51" style="1" customWidth="1"/>
    <col min="4" max="5" width="17" style="1" customWidth="1"/>
    <col min="6" max="6" width="18" style="1" bestFit="1" customWidth="1"/>
    <col min="7" max="7" width="13" style="1" bestFit="1" customWidth="1"/>
    <col min="8" max="8" width="15.5546875" style="1" bestFit="1" customWidth="1"/>
    <col min="9" max="9" width="13.44140625" style="1" bestFit="1" customWidth="1"/>
    <col min="10" max="10" width="16.109375" style="1" bestFit="1" customWidth="1"/>
    <col min="11" max="11" width="0" style="1" hidden="1" customWidth="1"/>
    <col min="12" max="12" width="9.5546875" style="1" hidden="1" customWidth="1"/>
    <col min="13" max="14" width="9.88671875" style="1" hidden="1" customWidth="1"/>
    <col min="15" max="15" width="0" style="1" hidden="1" customWidth="1"/>
    <col min="16" max="16" width="10.6640625" style="1" hidden="1" customWidth="1"/>
    <col min="17" max="27" width="0" style="1" hidden="1" customWidth="1"/>
    <col min="28" max="256" width="8.88671875" style="1"/>
    <col min="257" max="257" width="6.33203125" style="1" customWidth="1"/>
    <col min="258" max="258" width="3.6640625" style="1" customWidth="1"/>
    <col min="259" max="259" width="51" style="1" customWidth="1"/>
    <col min="260" max="260" width="15.44140625" style="1" customWidth="1"/>
    <col min="261" max="261" width="13" style="1" bestFit="1" customWidth="1"/>
    <col min="262" max="262" width="15.5546875" style="1" bestFit="1" customWidth="1"/>
    <col min="263" max="263" width="13" style="1" bestFit="1" customWidth="1"/>
    <col min="264" max="264" width="15.5546875" style="1" bestFit="1" customWidth="1"/>
    <col min="265" max="265" width="13.44140625" style="1" bestFit="1" customWidth="1"/>
    <col min="266" max="266" width="16.109375" style="1" bestFit="1" customWidth="1"/>
    <col min="267" max="512" width="8.88671875" style="1"/>
    <col min="513" max="513" width="6.33203125" style="1" customWidth="1"/>
    <col min="514" max="514" width="3.6640625" style="1" customWidth="1"/>
    <col min="515" max="515" width="51" style="1" customWidth="1"/>
    <col min="516" max="516" width="15.44140625" style="1" customWidth="1"/>
    <col min="517" max="517" width="13" style="1" bestFit="1" customWidth="1"/>
    <col min="518" max="518" width="15.5546875" style="1" bestFit="1" customWidth="1"/>
    <col min="519" max="519" width="13" style="1" bestFit="1" customWidth="1"/>
    <col min="520" max="520" width="15.5546875" style="1" bestFit="1" customWidth="1"/>
    <col min="521" max="521" width="13.44140625" style="1" bestFit="1" customWidth="1"/>
    <col min="522" max="522" width="16.109375" style="1" bestFit="1" customWidth="1"/>
    <col min="523" max="768" width="8.88671875" style="1"/>
    <col min="769" max="769" width="6.33203125" style="1" customWidth="1"/>
    <col min="770" max="770" width="3.6640625" style="1" customWidth="1"/>
    <col min="771" max="771" width="51" style="1" customWidth="1"/>
    <col min="772" max="772" width="15.44140625" style="1" customWidth="1"/>
    <col min="773" max="773" width="13" style="1" bestFit="1" customWidth="1"/>
    <col min="774" max="774" width="15.5546875" style="1" bestFit="1" customWidth="1"/>
    <col min="775" max="775" width="13" style="1" bestFit="1" customWidth="1"/>
    <col min="776" max="776" width="15.5546875" style="1" bestFit="1" customWidth="1"/>
    <col min="777" max="777" width="13.44140625" style="1" bestFit="1" customWidth="1"/>
    <col min="778" max="778" width="16.109375" style="1" bestFit="1" customWidth="1"/>
    <col min="779" max="1024" width="8.88671875" style="1"/>
    <col min="1025" max="1025" width="6.33203125" style="1" customWidth="1"/>
    <col min="1026" max="1026" width="3.6640625" style="1" customWidth="1"/>
    <col min="1027" max="1027" width="51" style="1" customWidth="1"/>
    <col min="1028" max="1028" width="15.44140625" style="1" customWidth="1"/>
    <col min="1029" max="1029" width="13" style="1" bestFit="1" customWidth="1"/>
    <col min="1030" max="1030" width="15.5546875" style="1" bestFit="1" customWidth="1"/>
    <col min="1031" max="1031" width="13" style="1" bestFit="1" customWidth="1"/>
    <col min="1032" max="1032" width="15.5546875" style="1" bestFit="1" customWidth="1"/>
    <col min="1033" max="1033" width="13.44140625" style="1" bestFit="1" customWidth="1"/>
    <col min="1034" max="1034" width="16.109375" style="1" bestFit="1" customWidth="1"/>
    <col min="1035" max="1280" width="8.88671875" style="1"/>
    <col min="1281" max="1281" width="6.33203125" style="1" customWidth="1"/>
    <col min="1282" max="1282" width="3.6640625" style="1" customWidth="1"/>
    <col min="1283" max="1283" width="51" style="1" customWidth="1"/>
    <col min="1284" max="1284" width="15.44140625" style="1" customWidth="1"/>
    <col min="1285" max="1285" width="13" style="1" bestFit="1" customWidth="1"/>
    <col min="1286" max="1286" width="15.5546875" style="1" bestFit="1" customWidth="1"/>
    <col min="1287" max="1287" width="13" style="1" bestFit="1" customWidth="1"/>
    <col min="1288" max="1288" width="15.5546875" style="1" bestFit="1" customWidth="1"/>
    <col min="1289" max="1289" width="13.44140625" style="1" bestFit="1" customWidth="1"/>
    <col min="1290" max="1290" width="16.109375" style="1" bestFit="1" customWidth="1"/>
    <col min="1291" max="1536" width="8.88671875" style="1"/>
    <col min="1537" max="1537" width="6.33203125" style="1" customWidth="1"/>
    <col min="1538" max="1538" width="3.6640625" style="1" customWidth="1"/>
    <col min="1539" max="1539" width="51" style="1" customWidth="1"/>
    <col min="1540" max="1540" width="15.44140625" style="1" customWidth="1"/>
    <col min="1541" max="1541" width="13" style="1" bestFit="1" customWidth="1"/>
    <col min="1542" max="1542" width="15.5546875" style="1" bestFit="1" customWidth="1"/>
    <col min="1543" max="1543" width="13" style="1" bestFit="1" customWidth="1"/>
    <col min="1544" max="1544" width="15.5546875" style="1" bestFit="1" customWidth="1"/>
    <col min="1545" max="1545" width="13.44140625" style="1" bestFit="1" customWidth="1"/>
    <col min="1546" max="1546" width="16.109375" style="1" bestFit="1" customWidth="1"/>
    <col min="1547" max="1792" width="8.88671875" style="1"/>
    <col min="1793" max="1793" width="6.33203125" style="1" customWidth="1"/>
    <col min="1794" max="1794" width="3.6640625" style="1" customWidth="1"/>
    <col min="1795" max="1795" width="51" style="1" customWidth="1"/>
    <col min="1796" max="1796" width="15.44140625" style="1" customWidth="1"/>
    <col min="1797" max="1797" width="13" style="1" bestFit="1" customWidth="1"/>
    <col min="1798" max="1798" width="15.5546875" style="1" bestFit="1" customWidth="1"/>
    <col min="1799" max="1799" width="13" style="1" bestFit="1" customWidth="1"/>
    <col min="1800" max="1800" width="15.5546875" style="1" bestFit="1" customWidth="1"/>
    <col min="1801" max="1801" width="13.44140625" style="1" bestFit="1" customWidth="1"/>
    <col min="1802" max="1802" width="16.109375" style="1" bestFit="1" customWidth="1"/>
    <col min="1803" max="2048" width="8.88671875" style="1"/>
    <col min="2049" max="2049" width="6.33203125" style="1" customWidth="1"/>
    <col min="2050" max="2050" width="3.6640625" style="1" customWidth="1"/>
    <col min="2051" max="2051" width="51" style="1" customWidth="1"/>
    <col min="2052" max="2052" width="15.44140625" style="1" customWidth="1"/>
    <col min="2053" max="2053" width="13" style="1" bestFit="1" customWidth="1"/>
    <col min="2054" max="2054" width="15.5546875" style="1" bestFit="1" customWidth="1"/>
    <col min="2055" max="2055" width="13" style="1" bestFit="1" customWidth="1"/>
    <col min="2056" max="2056" width="15.5546875" style="1" bestFit="1" customWidth="1"/>
    <col min="2057" max="2057" width="13.44140625" style="1" bestFit="1" customWidth="1"/>
    <col min="2058" max="2058" width="16.109375" style="1" bestFit="1" customWidth="1"/>
    <col min="2059" max="2304" width="8.88671875" style="1"/>
    <col min="2305" max="2305" width="6.33203125" style="1" customWidth="1"/>
    <col min="2306" max="2306" width="3.6640625" style="1" customWidth="1"/>
    <col min="2307" max="2307" width="51" style="1" customWidth="1"/>
    <col min="2308" max="2308" width="15.44140625" style="1" customWidth="1"/>
    <col min="2309" max="2309" width="13" style="1" bestFit="1" customWidth="1"/>
    <col min="2310" max="2310" width="15.5546875" style="1" bestFit="1" customWidth="1"/>
    <col min="2311" max="2311" width="13" style="1" bestFit="1" customWidth="1"/>
    <col min="2312" max="2312" width="15.5546875" style="1" bestFit="1" customWidth="1"/>
    <col min="2313" max="2313" width="13.44140625" style="1" bestFit="1" customWidth="1"/>
    <col min="2314" max="2314" width="16.109375" style="1" bestFit="1" customWidth="1"/>
    <col min="2315" max="2560" width="8.88671875" style="1"/>
    <col min="2561" max="2561" width="6.33203125" style="1" customWidth="1"/>
    <col min="2562" max="2562" width="3.6640625" style="1" customWidth="1"/>
    <col min="2563" max="2563" width="51" style="1" customWidth="1"/>
    <col min="2564" max="2564" width="15.44140625" style="1" customWidth="1"/>
    <col min="2565" max="2565" width="13" style="1" bestFit="1" customWidth="1"/>
    <col min="2566" max="2566" width="15.5546875" style="1" bestFit="1" customWidth="1"/>
    <col min="2567" max="2567" width="13" style="1" bestFit="1" customWidth="1"/>
    <col min="2568" max="2568" width="15.5546875" style="1" bestFit="1" customWidth="1"/>
    <col min="2569" max="2569" width="13.44140625" style="1" bestFit="1" customWidth="1"/>
    <col min="2570" max="2570" width="16.109375" style="1" bestFit="1" customWidth="1"/>
    <col min="2571" max="2816" width="8.88671875" style="1"/>
    <col min="2817" max="2817" width="6.33203125" style="1" customWidth="1"/>
    <col min="2818" max="2818" width="3.6640625" style="1" customWidth="1"/>
    <col min="2819" max="2819" width="51" style="1" customWidth="1"/>
    <col min="2820" max="2820" width="15.44140625" style="1" customWidth="1"/>
    <col min="2821" max="2821" width="13" style="1" bestFit="1" customWidth="1"/>
    <col min="2822" max="2822" width="15.5546875" style="1" bestFit="1" customWidth="1"/>
    <col min="2823" max="2823" width="13" style="1" bestFit="1" customWidth="1"/>
    <col min="2824" max="2824" width="15.5546875" style="1" bestFit="1" customWidth="1"/>
    <col min="2825" max="2825" width="13.44140625" style="1" bestFit="1" customWidth="1"/>
    <col min="2826" max="2826" width="16.109375" style="1" bestFit="1" customWidth="1"/>
    <col min="2827" max="3072" width="8.88671875" style="1"/>
    <col min="3073" max="3073" width="6.33203125" style="1" customWidth="1"/>
    <col min="3074" max="3074" width="3.6640625" style="1" customWidth="1"/>
    <col min="3075" max="3075" width="51" style="1" customWidth="1"/>
    <col min="3076" max="3076" width="15.44140625" style="1" customWidth="1"/>
    <col min="3077" max="3077" width="13" style="1" bestFit="1" customWidth="1"/>
    <col min="3078" max="3078" width="15.5546875" style="1" bestFit="1" customWidth="1"/>
    <col min="3079" max="3079" width="13" style="1" bestFit="1" customWidth="1"/>
    <col min="3080" max="3080" width="15.5546875" style="1" bestFit="1" customWidth="1"/>
    <col min="3081" max="3081" width="13.44140625" style="1" bestFit="1" customWidth="1"/>
    <col min="3082" max="3082" width="16.109375" style="1" bestFit="1" customWidth="1"/>
    <col min="3083" max="3328" width="8.88671875" style="1"/>
    <col min="3329" max="3329" width="6.33203125" style="1" customWidth="1"/>
    <col min="3330" max="3330" width="3.6640625" style="1" customWidth="1"/>
    <col min="3331" max="3331" width="51" style="1" customWidth="1"/>
    <col min="3332" max="3332" width="15.44140625" style="1" customWidth="1"/>
    <col min="3333" max="3333" width="13" style="1" bestFit="1" customWidth="1"/>
    <col min="3334" max="3334" width="15.5546875" style="1" bestFit="1" customWidth="1"/>
    <col min="3335" max="3335" width="13" style="1" bestFit="1" customWidth="1"/>
    <col min="3336" max="3336" width="15.5546875" style="1" bestFit="1" customWidth="1"/>
    <col min="3337" max="3337" width="13.44140625" style="1" bestFit="1" customWidth="1"/>
    <col min="3338" max="3338" width="16.109375" style="1" bestFit="1" customWidth="1"/>
    <col min="3339" max="3584" width="8.88671875" style="1"/>
    <col min="3585" max="3585" width="6.33203125" style="1" customWidth="1"/>
    <col min="3586" max="3586" width="3.6640625" style="1" customWidth="1"/>
    <col min="3587" max="3587" width="51" style="1" customWidth="1"/>
    <col min="3588" max="3588" width="15.44140625" style="1" customWidth="1"/>
    <col min="3589" max="3589" width="13" style="1" bestFit="1" customWidth="1"/>
    <col min="3590" max="3590" width="15.5546875" style="1" bestFit="1" customWidth="1"/>
    <col min="3591" max="3591" width="13" style="1" bestFit="1" customWidth="1"/>
    <col min="3592" max="3592" width="15.5546875" style="1" bestFit="1" customWidth="1"/>
    <col min="3593" max="3593" width="13.44140625" style="1" bestFit="1" customWidth="1"/>
    <col min="3594" max="3594" width="16.109375" style="1" bestFit="1" customWidth="1"/>
    <col min="3595" max="3840" width="8.88671875" style="1"/>
    <col min="3841" max="3841" width="6.33203125" style="1" customWidth="1"/>
    <col min="3842" max="3842" width="3.6640625" style="1" customWidth="1"/>
    <col min="3843" max="3843" width="51" style="1" customWidth="1"/>
    <col min="3844" max="3844" width="15.44140625" style="1" customWidth="1"/>
    <col min="3845" max="3845" width="13" style="1" bestFit="1" customWidth="1"/>
    <col min="3846" max="3846" width="15.5546875" style="1" bestFit="1" customWidth="1"/>
    <col min="3847" max="3847" width="13" style="1" bestFit="1" customWidth="1"/>
    <col min="3848" max="3848" width="15.5546875" style="1" bestFit="1" customWidth="1"/>
    <col min="3849" max="3849" width="13.44140625" style="1" bestFit="1" customWidth="1"/>
    <col min="3850" max="3850" width="16.109375" style="1" bestFit="1" customWidth="1"/>
    <col min="3851" max="4096" width="8.88671875" style="1"/>
    <col min="4097" max="4097" width="6.33203125" style="1" customWidth="1"/>
    <col min="4098" max="4098" width="3.6640625" style="1" customWidth="1"/>
    <col min="4099" max="4099" width="51" style="1" customWidth="1"/>
    <col min="4100" max="4100" width="15.44140625" style="1" customWidth="1"/>
    <col min="4101" max="4101" width="13" style="1" bestFit="1" customWidth="1"/>
    <col min="4102" max="4102" width="15.5546875" style="1" bestFit="1" customWidth="1"/>
    <col min="4103" max="4103" width="13" style="1" bestFit="1" customWidth="1"/>
    <col min="4104" max="4104" width="15.5546875" style="1" bestFit="1" customWidth="1"/>
    <col min="4105" max="4105" width="13.44140625" style="1" bestFit="1" customWidth="1"/>
    <col min="4106" max="4106" width="16.109375" style="1" bestFit="1" customWidth="1"/>
    <col min="4107" max="4352" width="8.88671875" style="1"/>
    <col min="4353" max="4353" width="6.33203125" style="1" customWidth="1"/>
    <col min="4354" max="4354" width="3.6640625" style="1" customWidth="1"/>
    <col min="4355" max="4355" width="51" style="1" customWidth="1"/>
    <col min="4356" max="4356" width="15.44140625" style="1" customWidth="1"/>
    <col min="4357" max="4357" width="13" style="1" bestFit="1" customWidth="1"/>
    <col min="4358" max="4358" width="15.5546875" style="1" bestFit="1" customWidth="1"/>
    <col min="4359" max="4359" width="13" style="1" bestFit="1" customWidth="1"/>
    <col min="4360" max="4360" width="15.5546875" style="1" bestFit="1" customWidth="1"/>
    <col min="4361" max="4361" width="13.44140625" style="1" bestFit="1" customWidth="1"/>
    <col min="4362" max="4362" width="16.109375" style="1" bestFit="1" customWidth="1"/>
    <col min="4363" max="4608" width="8.88671875" style="1"/>
    <col min="4609" max="4609" width="6.33203125" style="1" customWidth="1"/>
    <col min="4610" max="4610" width="3.6640625" style="1" customWidth="1"/>
    <col min="4611" max="4611" width="51" style="1" customWidth="1"/>
    <col min="4612" max="4612" width="15.44140625" style="1" customWidth="1"/>
    <col min="4613" max="4613" width="13" style="1" bestFit="1" customWidth="1"/>
    <col min="4614" max="4614" width="15.5546875" style="1" bestFit="1" customWidth="1"/>
    <col min="4615" max="4615" width="13" style="1" bestFit="1" customWidth="1"/>
    <col min="4616" max="4616" width="15.5546875" style="1" bestFit="1" customWidth="1"/>
    <col min="4617" max="4617" width="13.44140625" style="1" bestFit="1" customWidth="1"/>
    <col min="4618" max="4618" width="16.109375" style="1" bestFit="1" customWidth="1"/>
    <col min="4619" max="4864" width="8.88671875" style="1"/>
    <col min="4865" max="4865" width="6.33203125" style="1" customWidth="1"/>
    <col min="4866" max="4866" width="3.6640625" style="1" customWidth="1"/>
    <col min="4867" max="4867" width="51" style="1" customWidth="1"/>
    <col min="4868" max="4868" width="15.44140625" style="1" customWidth="1"/>
    <col min="4869" max="4869" width="13" style="1" bestFit="1" customWidth="1"/>
    <col min="4870" max="4870" width="15.5546875" style="1" bestFit="1" customWidth="1"/>
    <col min="4871" max="4871" width="13" style="1" bestFit="1" customWidth="1"/>
    <col min="4872" max="4872" width="15.5546875" style="1" bestFit="1" customWidth="1"/>
    <col min="4873" max="4873" width="13.44140625" style="1" bestFit="1" customWidth="1"/>
    <col min="4874" max="4874" width="16.109375" style="1" bestFit="1" customWidth="1"/>
    <col min="4875" max="5120" width="8.88671875" style="1"/>
    <col min="5121" max="5121" width="6.33203125" style="1" customWidth="1"/>
    <col min="5122" max="5122" width="3.6640625" style="1" customWidth="1"/>
    <col min="5123" max="5123" width="51" style="1" customWidth="1"/>
    <col min="5124" max="5124" width="15.44140625" style="1" customWidth="1"/>
    <col min="5125" max="5125" width="13" style="1" bestFit="1" customWidth="1"/>
    <col min="5126" max="5126" width="15.5546875" style="1" bestFit="1" customWidth="1"/>
    <col min="5127" max="5127" width="13" style="1" bestFit="1" customWidth="1"/>
    <col min="5128" max="5128" width="15.5546875" style="1" bestFit="1" customWidth="1"/>
    <col min="5129" max="5129" width="13.44140625" style="1" bestFit="1" customWidth="1"/>
    <col min="5130" max="5130" width="16.109375" style="1" bestFit="1" customWidth="1"/>
    <col min="5131" max="5376" width="8.88671875" style="1"/>
    <col min="5377" max="5377" width="6.33203125" style="1" customWidth="1"/>
    <col min="5378" max="5378" width="3.6640625" style="1" customWidth="1"/>
    <col min="5379" max="5379" width="51" style="1" customWidth="1"/>
    <col min="5380" max="5380" width="15.44140625" style="1" customWidth="1"/>
    <col min="5381" max="5381" width="13" style="1" bestFit="1" customWidth="1"/>
    <col min="5382" max="5382" width="15.5546875" style="1" bestFit="1" customWidth="1"/>
    <col min="5383" max="5383" width="13" style="1" bestFit="1" customWidth="1"/>
    <col min="5384" max="5384" width="15.5546875" style="1" bestFit="1" customWidth="1"/>
    <col min="5385" max="5385" width="13.44140625" style="1" bestFit="1" customWidth="1"/>
    <col min="5386" max="5386" width="16.109375" style="1" bestFit="1" customWidth="1"/>
    <col min="5387" max="5632" width="8.88671875" style="1"/>
    <col min="5633" max="5633" width="6.33203125" style="1" customWidth="1"/>
    <col min="5634" max="5634" width="3.6640625" style="1" customWidth="1"/>
    <col min="5635" max="5635" width="51" style="1" customWidth="1"/>
    <col min="5636" max="5636" width="15.44140625" style="1" customWidth="1"/>
    <col min="5637" max="5637" width="13" style="1" bestFit="1" customWidth="1"/>
    <col min="5638" max="5638" width="15.5546875" style="1" bestFit="1" customWidth="1"/>
    <col min="5639" max="5639" width="13" style="1" bestFit="1" customWidth="1"/>
    <col min="5640" max="5640" width="15.5546875" style="1" bestFit="1" customWidth="1"/>
    <col min="5641" max="5641" width="13.44140625" style="1" bestFit="1" customWidth="1"/>
    <col min="5642" max="5642" width="16.109375" style="1" bestFit="1" customWidth="1"/>
    <col min="5643" max="5888" width="8.88671875" style="1"/>
    <col min="5889" max="5889" width="6.33203125" style="1" customWidth="1"/>
    <col min="5890" max="5890" width="3.6640625" style="1" customWidth="1"/>
    <col min="5891" max="5891" width="51" style="1" customWidth="1"/>
    <col min="5892" max="5892" width="15.44140625" style="1" customWidth="1"/>
    <col min="5893" max="5893" width="13" style="1" bestFit="1" customWidth="1"/>
    <col min="5894" max="5894" width="15.5546875" style="1" bestFit="1" customWidth="1"/>
    <col min="5895" max="5895" width="13" style="1" bestFit="1" customWidth="1"/>
    <col min="5896" max="5896" width="15.5546875" style="1" bestFit="1" customWidth="1"/>
    <col min="5897" max="5897" width="13.44140625" style="1" bestFit="1" customWidth="1"/>
    <col min="5898" max="5898" width="16.109375" style="1" bestFit="1" customWidth="1"/>
    <col min="5899" max="6144" width="8.88671875" style="1"/>
    <col min="6145" max="6145" width="6.33203125" style="1" customWidth="1"/>
    <col min="6146" max="6146" width="3.6640625" style="1" customWidth="1"/>
    <col min="6147" max="6147" width="51" style="1" customWidth="1"/>
    <col min="6148" max="6148" width="15.44140625" style="1" customWidth="1"/>
    <col min="6149" max="6149" width="13" style="1" bestFit="1" customWidth="1"/>
    <col min="6150" max="6150" width="15.5546875" style="1" bestFit="1" customWidth="1"/>
    <col min="6151" max="6151" width="13" style="1" bestFit="1" customWidth="1"/>
    <col min="6152" max="6152" width="15.5546875" style="1" bestFit="1" customWidth="1"/>
    <col min="6153" max="6153" width="13.44140625" style="1" bestFit="1" customWidth="1"/>
    <col min="6154" max="6154" width="16.109375" style="1" bestFit="1" customWidth="1"/>
    <col min="6155" max="6400" width="8.88671875" style="1"/>
    <col min="6401" max="6401" width="6.33203125" style="1" customWidth="1"/>
    <col min="6402" max="6402" width="3.6640625" style="1" customWidth="1"/>
    <col min="6403" max="6403" width="51" style="1" customWidth="1"/>
    <col min="6404" max="6404" width="15.44140625" style="1" customWidth="1"/>
    <col min="6405" max="6405" width="13" style="1" bestFit="1" customWidth="1"/>
    <col min="6406" max="6406" width="15.5546875" style="1" bestFit="1" customWidth="1"/>
    <col min="6407" max="6407" width="13" style="1" bestFit="1" customWidth="1"/>
    <col min="6408" max="6408" width="15.5546875" style="1" bestFit="1" customWidth="1"/>
    <col min="6409" max="6409" width="13.44140625" style="1" bestFit="1" customWidth="1"/>
    <col min="6410" max="6410" width="16.109375" style="1" bestFit="1" customWidth="1"/>
    <col min="6411" max="6656" width="8.88671875" style="1"/>
    <col min="6657" max="6657" width="6.33203125" style="1" customWidth="1"/>
    <col min="6658" max="6658" width="3.6640625" style="1" customWidth="1"/>
    <col min="6659" max="6659" width="51" style="1" customWidth="1"/>
    <col min="6660" max="6660" width="15.44140625" style="1" customWidth="1"/>
    <col min="6661" max="6661" width="13" style="1" bestFit="1" customWidth="1"/>
    <col min="6662" max="6662" width="15.5546875" style="1" bestFit="1" customWidth="1"/>
    <col min="6663" max="6663" width="13" style="1" bestFit="1" customWidth="1"/>
    <col min="6664" max="6664" width="15.5546875" style="1" bestFit="1" customWidth="1"/>
    <col min="6665" max="6665" width="13.44140625" style="1" bestFit="1" customWidth="1"/>
    <col min="6666" max="6666" width="16.109375" style="1" bestFit="1" customWidth="1"/>
    <col min="6667" max="6912" width="8.88671875" style="1"/>
    <col min="6913" max="6913" width="6.33203125" style="1" customWidth="1"/>
    <col min="6914" max="6914" width="3.6640625" style="1" customWidth="1"/>
    <col min="6915" max="6915" width="51" style="1" customWidth="1"/>
    <col min="6916" max="6916" width="15.44140625" style="1" customWidth="1"/>
    <col min="6917" max="6917" width="13" style="1" bestFit="1" customWidth="1"/>
    <col min="6918" max="6918" width="15.5546875" style="1" bestFit="1" customWidth="1"/>
    <col min="6919" max="6919" width="13" style="1" bestFit="1" customWidth="1"/>
    <col min="6920" max="6920" width="15.5546875" style="1" bestFit="1" customWidth="1"/>
    <col min="6921" max="6921" width="13.44140625" style="1" bestFit="1" customWidth="1"/>
    <col min="6922" max="6922" width="16.109375" style="1" bestFit="1" customWidth="1"/>
    <col min="6923" max="7168" width="8.88671875" style="1"/>
    <col min="7169" max="7169" width="6.33203125" style="1" customWidth="1"/>
    <col min="7170" max="7170" width="3.6640625" style="1" customWidth="1"/>
    <col min="7171" max="7171" width="51" style="1" customWidth="1"/>
    <col min="7172" max="7172" width="15.44140625" style="1" customWidth="1"/>
    <col min="7173" max="7173" width="13" style="1" bestFit="1" customWidth="1"/>
    <col min="7174" max="7174" width="15.5546875" style="1" bestFit="1" customWidth="1"/>
    <col min="7175" max="7175" width="13" style="1" bestFit="1" customWidth="1"/>
    <col min="7176" max="7176" width="15.5546875" style="1" bestFit="1" customWidth="1"/>
    <col min="7177" max="7177" width="13.44140625" style="1" bestFit="1" customWidth="1"/>
    <col min="7178" max="7178" width="16.109375" style="1" bestFit="1" customWidth="1"/>
    <col min="7179" max="7424" width="8.88671875" style="1"/>
    <col min="7425" max="7425" width="6.33203125" style="1" customWidth="1"/>
    <col min="7426" max="7426" width="3.6640625" style="1" customWidth="1"/>
    <col min="7427" max="7427" width="51" style="1" customWidth="1"/>
    <col min="7428" max="7428" width="15.44140625" style="1" customWidth="1"/>
    <col min="7429" max="7429" width="13" style="1" bestFit="1" customWidth="1"/>
    <col min="7430" max="7430" width="15.5546875" style="1" bestFit="1" customWidth="1"/>
    <col min="7431" max="7431" width="13" style="1" bestFit="1" customWidth="1"/>
    <col min="7432" max="7432" width="15.5546875" style="1" bestFit="1" customWidth="1"/>
    <col min="7433" max="7433" width="13.44140625" style="1" bestFit="1" customWidth="1"/>
    <col min="7434" max="7434" width="16.109375" style="1" bestFit="1" customWidth="1"/>
    <col min="7435" max="7680" width="8.88671875" style="1"/>
    <col min="7681" max="7681" width="6.33203125" style="1" customWidth="1"/>
    <col min="7682" max="7682" width="3.6640625" style="1" customWidth="1"/>
    <col min="7683" max="7683" width="51" style="1" customWidth="1"/>
    <col min="7684" max="7684" width="15.44140625" style="1" customWidth="1"/>
    <col min="7685" max="7685" width="13" style="1" bestFit="1" customWidth="1"/>
    <col min="7686" max="7686" width="15.5546875" style="1" bestFit="1" customWidth="1"/>
    <col min="7687" max="7687" width="13" style="1" bestFit="1" customWidth="1"/>
    <col min="7688" max="7688" width="15.5546875" style="1" bestFit="1" customWidth="1"/>
    <col min="7689" max="7689" width="13.44140625" style="1" bestFit="1" customWidth="1"/>
    <col min="7690" max="7690" width="16.109375" style="1" bestFit="1" customWidth="1"/>
    <col min="7691" max="7936" width="8.88671875" style="1"/>
    <col min="7937" max="7937" width="6.33203125" style="1" customWidth="1"/>
    <col min="7938" max="7938" width="3.6640625" style="1" customWidth="1"/>
    <col min="7939" max="7939" width="51" style="1" customWidth="1"/>
    <col min="7940" max="7940" width="15.44140625" style="1" customWidth="1"/>
    <col min="7941" max="7941" width="13" style="1" bestFit="1" customWidth="1"/>
    <col min="7942" max="7942" width="15.5546875" style="1" bestFit="1" customWidth="1"/>
    <col min="7943" max="7943" width="13" style="1" bestFit="1" customWidth="1"/>
    <col min="7944" max="7944" width="15.5546875" style="1" bestFit="1" customWidth="1"/>
    <col min="7945" max="7945" width="13.44140625" style="1" bestFit="1" customWidth="1"/>
    <col min="7946" max="7946" width="16.109375" style="1" bestFit="1" customWidth="1"/>
    <col min="7947" max="8192" width="8.88671875" style="1"/>
    <col min="8193" max="8193" width="6.33203125" style="1" customWidth="1"/>
    <col min="8194" max="8194" width="3.6640625" style="1" customWidth="1"/>
    <col min="8195" max="8195" width="51" style="1" customWidth="1"/>
    <col min="8196" max="8196" width="15.44140625" style="1" customWidth="1"/>
    <col min="8197" max="8197" width="13" style="1" bestFit="1" customWidth="1"/>
    <col min="8198" max="8198" width="15.5546875" style="1" bestFit="1" customWidth="1"/>
    <col min="8199" max="8199" width="13" style="1" bestFit="1" customWidth="1"/>
    <col min="8200" max="8200" width="15.5546875" style="1" bestFit="1" customWidth="1"/>
    <col min="8201" max="8201" width="13.44140625" style="1" bestFit="1" customWidth="1"/>
    <col min="8202" max="8202" width="16.109375" style="1" bestFit="1" customWidth="1"/>
    <col min="8203" max="8448" width="8.88671875" style="1"/>
    <col min="8449" max="8449" width="6.33203125" style="1" customWidth="1"/>
    <col min="8450" max="8450" width="3.6640625" style="1" customWidth="1"/>
    <col min="8451" max="8451" width="51" style="1" customWidth="1"/>
    <col min="8452" max="8452" width="15.44140625" style="1" customWidth="1"/>
    <col min="8453" max="8453" width="13" style="1" bestFit="1" customWidth="1"/>
    <col min="8454" max="8454" width="15.5546875" style="1" bestFit="1" customWidth="1"/>
    <col min="8455" max="8455" width="13" style="1" bestFit="1" customWidth="1"/>
    <col min="8456" max="8456" width="15.5546875" style="1" bestFit="1" customWidth="1"/>
    <col min="8457" max="8457" width="13.44140625" style="1" bestFit="1" customWidth="1"/>
    <col min="8458" max="8458" width="16.109375" style="1" bestFit="1" customWidth="1"/>
    <col min="8459" max="8704" width="8.88671875" style="1"/>
    <col min="8705" max="8705" width="6.33203125" style="1" customWidth="1"/>
    <col min="8706" max="8706" width="3.6640625" style="1" customWidth="1"/>
    <col min="8707" max="8707" width="51" style="1" customWidth="1"/>
    <col min="8708" max="8708" width="15.44140625" style="1" customWidth="1"/>
    <col min="8709" max="8709" width="13" style="1" bestFit="1" customWidth="1"/>
    <col min="8710" max="8710" width="15.5546875" style="1" bestFit="1" customWidth="1"/>
    <col min="8711" max="8711" width="13" style="1" bestFit="1" customWidth="1"/>
    <col min="8712" max="8712" width="15.5546875" style="1" bestFit="1" customWidth="1"/>
    <col min="8713" max="8713" width="13.44140625" style="1" bestFit="1" customWidth="1"/>
    <col min="8714" max="8714" width="16.109375" style="1" bestFit="1" customWidth="1"/>
    <col min="8715" max="8960" width="8.88671875" style="1"/>
    <col min="8961" max="8961" width="6.33203125" style="1" customWidth="1"/>
    <col min="8962" max="8962" width="3.6640625" style="1" customWidth="1"/>
    <col min="8963" max="8963" width="51" style="1" customWidth="1"/>
    <col min="8964" max="8964" width="15.44140625" style="1" customWidth="1"/>
    <col min="8965" max="8965" width="13" style="1" bestFit="1" customWidth="1"/>
    <col min="8966" max="8966" width="15.5546875" style="1" bestFit="1" customWidth="1"/>
    <col min="8967" max="8967" width="13" style="1" bestFit="1" customWidth="1"/>
    <col min="8968" max="8968" width="15.5546875" style="1" bestFit="1" customWidth="1"/>
    <col min="8969" max="8969" width="13.44140625" style="1" bestFit="1" customWidth="1"/>
    <col min="8970" max="8970" width="16.109375" style="1" bestFit="1" customWidth="1"/>
    <col min="8971" max="9216" width="8.88671875" style="1"/>
    <col min="9217" max="9217" width="6.33203125" style="1" customWidth="1"/>
    <col min="9218" max="9218" width="3.6640625" style="1" customWidth="1"/>
    <col min="9219" max="9219" width="51" style="1" customWidth="1"/>
    <col min="9220" max="9220" width="15.44140625" style="1" customWidth="1"/>
    <col min="9221" max="9221" width="13" style="1" bestFit="1" customWidth="1"/>
    <col min="9222" max="9222" width="15.5546875" style="1" bestFit="1" customWidth="1"/>
    <col min="9223" max="9223" width="13" style="1" bestFit="1" customWidth="1"/>
    <col min="9224" max="9224" width="15.5546875" style="1" bestFit="1" customWidth="1"/>
    <col min="9225" max="9225" width="13.44140625" style="1" bestFit="1" customWidth="1"/>
    <col min="9226" max="9226" width="16.109375" style="1" bestFit="1" customWidth="1"/>
    <col min="9227" max="9472" width="8.88671875" style="1"/>
    <col min="9473" max="9473" width="6.33203125" style="1" customWidth="1"/>
    <col min="9474" max="9474" width="3.6640625" style="1" customWidth="1"/>
    <col min="9475" max="9475" width="51" style="1" customWidth="1"/>
    <col min="9476" max="9476" width="15.44140625" style="1" customWidth="1"/>
    <col min="9477" max="9477" width="13" style="1" bestFit="1" customWidth="1"/>
    <col min="9478" max="9478" width="15.5546875" style="1" bestFit="1" customWidth="1"/>
    <col min="9479" max="9479" width="13" style="1" bestFit="1" customWidth="1"/>
    <col min="9480" max="9480" width="15.5546875" style="1" bestFit="1" customWidth="1"/>
    <col min="9481" max="9481" width="13.44140625" style="1" bestFit="1" customWidth="1"/>
    <col min="9482" max="9482" width="16.109375" style="1" bestFit="1" customWidth="1"/>
    <col min="9483" max="9728" width="8.88671875" style="1"/>
    <col min="9729" max="9729" width="6.33203125" style="1" customWidth="1"/>
    <col min="9730" max="9730" width="3.6640625" style="1" customWidth="1"/>
    <col min="9731" max="9731" width="51" style="1" customWidth="1"/>
    <col min="9732" max="9732" width="15.44140625" style="1" customWidth="1"/>
    <col min="9733" max="9733" width="13" style="1" bestFit="1" customWidth="1"/>
    <col min="9734" max="9734" width="15.5546875" style="1" bestFit="1" customWidth="1"/>
    <col min="9735" max="9735" width="13" style="1" bestFit="1" customWidth="1"/>
    <col min="9736" max="9736" width="15.5546875" style="1" bestFit="1" customWidth="1"/>
    <col min="9737" max="9737" width="13.44140625" style="1" bestFit="1" customWidth="1"/>
    <col min="9738" max="9738" width="16.109375" style="1" bestFit="1" customWidth="1"/>
    <col min="9739" max="9984" width="8.88671875" style="1"/>
    <col min="9985" max="9985" width="6.33203125" style="1" customWidth="1"/>
    <col min="9986" max="9986" width="3.6640625" style="1" customWidth="1"/>
    <col min="9987" max="9987" width="51" style="1" customWidth="1"/>
    <col min="9988" max="9988" width="15.44140625" style="1" customWidth="1"/>
    <col min="9989" max="9989" width="13" style="1" bestFit="1" customWidth="1"/>
    <col min="9990" max="9990" width="15.5546875" style="1" bestFit="1" customWidth="1"/>
    <col min="9991" max="9991" width="13" style="1" bestFit="1" customWidth="1"/>
    <col min="9992" max="9992" width="15.5546875" style="1" bestFit="1" customWidth="1"/>
    <col min="9993" max="9993" width="13.44140625" style="1" bestFit="1" customWidth="1"/>
    <col min="9994" max="9994" width="16.109375" style="1" bestFit="1" customWidth="1"/>
    <col min="9995" max="10240" width="8.88671875" style="1"/>
    <col min="10241" max="10241" width="6.33203125" style="1" customWidth="1"/>
    <col min="10242" max="10242" width="3.6640625" style="1" customWidth="1"/>
    <col min="10243" max="10243" width="51" style="1" customWidth="1"/>
    <col min="10244" max="10244" width="15.44140625" style="1" customWidth="1"/>
    <col min="10245" max="10245" width="13" style="1" bestFit="1" customWidth="1"/>
    <col min="10246" max="10246" width="15.5546875" style="1" bestFit="1" customWidth="1"/>
    <col min="10247" max="10247" width="13" style="1" bestFit="1" customWidth="1"/>
    <col min="10248" max="10248" width="15.5546875" style="1" bestFit="1" customWidth="1"/>
    <col min="10249" max="10249" width="13.44140625" style="1" bestFit="1" customWidth="1"/>
    <col min="10250" max="10250" width="16.109375" style="1" bestFit="1" customWidth="1"/>
    <col min="10251" max="10496" width="8.88671875" style="1"/>
    <col min="10497" max="10497" width="6.33203125" style="1" customWidth="1"/>
    <col min="10498" max="10498" width="3.6640625" style="1" customWidth="1"/>
    <col min="10499" max="10499" width="51" style="1" customWidth="1"/>
    <col min="10500" max="10500" width="15.44140625" style="1" customWidth="1"/>
    <col min="10501" max="10501" width="13" style="1" bestFit="1" customWidth="1"/>
    <col min="10502" max="10502" width="15.5546875" style="1" bestFit="1" customWidth="1"/>
    <col min="10503" max="10503" width="13" style="1" bestFit="1" customWidth="1"/>
    <col min="10504" max="10504" width="15.5546875" style="1" bestFit="1" customWidth="1"/>
    <col min="10505" max="10505" width="13.44140625" style="1" bestFit="1" customWidth="1"/>
    <col min="10506" max="10506" width="16.109375" style="1" bestFit="1" customWidth="1"/>
    <col min="10507" max="10752" width="8.88671875" style="1"/>
    <col min="10753" max="10753" width="6.33203125" style="1" customWidth="1"/>
    <col min="10754" max="10754" width="3.6640625" style="1" customWidth="1"/>
    <col min="10755" max="10755" width="51" style="1" customWidth="1"/>
    <col min="10756" max="10756" width="15.44140625" style="1" customWidth="1"/>
    <col min="10757" max="10757" width="13" style="1" bestFit="1" customWidth="1"/>
    <col min="10758" max="10758" width="15.5546875" style="1" bestFit="1" customWidth="1"/>
    <col min="10759" max="10759" width="13" style="1" bestFit="1" customWidth="1"/>
    <col min="10760" max="10760" width="15.5546875" style="1" bestFit="1" customWidth="1"/>
    <col min="10761" max="10761" width="13.44140625" style="1" bestFit="1" customWidth="1"/>
    <col min="10762" max="10762" width="16.109375" style="1" bestFit="1" customWidth="1"/>
    <col min="10763" max="11008" width="8.88671875" style="1"/>
    <col min="11009" max="11009" width="6.33203125" style="1" customWidth="1"/>
    <col min="11010" max="11010" width="3.6640625" style="1" customWidth="1"/>
    <col min="11011" max="11011" width="51" style="1" customWidth="1"/>
    <col min="11012" max="11012" width="15.44140625" style="1" customWidth="1"/>
    <col min="11013" max="11013" width="13" style="1" bestFit="1" customWidth="1"/>
    <col min="11014" max="11014" width="15.5546875" style="1" bestFit="1" customWidth="1"/>
    <col min="11015" max="11015" width="13" style="1" bestFit="1" customWidth="1"/>
    <col min="11016" max="11016" width="15.5546875" style="1" bestFit="1" customWidth="1"/>
    <col min="11017" max="11017" width="13.44140625" style="1" bestFit="1" customWidth="1"/>
    <col min="11018" max="11018" width="16.109375" style="1" bestFit="1" customWidth="1"/>
    <col min="11019" max="11264" width="8.88671875" style="1"/>
    <col min="11265" max="11265" width="6.33203125" style="1" customWidth="1"/>
    <col min="11266" max="11266" width="3.6640625" style="1" customWidth="1"/>
    <col min="11267" max="11267" width="51" style="1" customWidth="1"/>
    <col min="11268" max="11268" width="15.44140625" style="1" customWidth="1"/>
    <col min="11269" max="11269" width="13" style="1" bestFit="1" customWidth="1"/>
    <col min="11270" max="11270" width="15.5546875" style="1" bestFit="1" customWidth="1"/>
    <col min="11271" max="11271" width="13" style="1" bestFit="1" customWidth="1"/>
    <col min="11272" max="11272" width="15.5546875" style="1" bestFit="1" customWidth="1"/>
    <col min="11273" max="11273" width="13.44140625" style="1" bestFit="1" customWidth="1"/>
    <col min="11274" max="11274" width="16.109375" style="1" bestFit="1" customWidth="1"/>
    <col min="11275" max="11520" width="8.88671875" style="1"/>
    <col min="11521" max="11521" width="6.33203125" style="1" customWidth="1"/>
    <col min="11522" max="11522" width="3.6640625" style="1" customWidth="1"/>
    <col min="11523" max="11523" width="51" style="1" customWidth="1"/>
    <col min="11524" max="11524" width="15.44140625" style="1" customWidth="1"/>
    <col min="11525" max="11525" width="13" style="1" bestFit="1" customWidth="1"/>
    <col min="11526" max="11526" width="15.5546875" style="1" bestFit="1" customWidth="1"/>
    <col min="11527" max="11527" width="13" style="1" bestFit="1" customWidth="1"/>
    <col min="11528" max="11528" width="15.5546875" style="1" bestFit="1" customWidth="1"/>
    <col min="11529" max="11529" width="13.44140625" style="1" bestFit="1" customWidth="1"/>
    <col min="11530" max="11530" width="16.109375" style="1" bestFit="1" customWidth="1"/>
    <col min="11531" max="11776" width="8.88671875" style="1"/>
    <col min="11777" max="11777" width="6.33203125" style="1" customWidth="1"/>
    <col min="11778" max="11778" width="3.6640625" style="1" customWidth="1"/>
    <col min="11779" max="11779" width="51" style="1" customWidth="1"/>
    <col min="11780" max="11780" width="15.44140625" style="1" customWidth="1"/>
    <col min="11781" max="11781" width="13" style="1" bestFit="1" customWidth="1"/>
    <col min="11782" max="11782" width="15.5546875" style="1" bestFit="1" customWidth="1"/>
    <col min="11783" max="11783" width="13" style="1" bestFit="1" customWidth="1"/>
    <col min="11784" max="11784" width="15.5546875" style="1" bestFit="1" customWidth="1"/>
    <col min="11785" max="11785" width="13.44140625" style="1" bestFit="1" customWidth="1"/>
    <col min="11786" max="11786" width="16.109375" style="1" bestFit="1" customWidth="1"/>
    <col min="11787" max="12032" width="8.88671875" style="1"/>
    <col min="12033" max="12033" width="6.33203125" style="1" customWidth="1"/>
    <col min="12034" max="12034" width="3.6640625" style="1" customWidth="1"/>
    <col min="12035" max="12035" width="51" style="1" customWidth="1"/>
    <col min="12036" max="12036" width="15.44140625" style="1" customWidth="1"/>
    <col min="12037" max="12037" width="13" style="1" bestFit="1" customWidth="1"/>
    <col min="12038" max="12038" width="15.5546875" style="1" bestFit="1" customWidth="1"/>
    <col min="12039" max="12039" width="13" style="1" bestFit="1" customWidth="1"/>
    <col min="12040" max="12040" width="15.5546875" style="1" bestFit="1" customWidth="1"/>
    <col min="12041" max="12041" width="13.44140625" style="1" bestFit="1" customWidth="1"/>
    <col min="12042" max="12042" width="16.109375" style="1" bestFit="1" customWidth="1"/>
    <col min="12043" max="12288" width="8.88671875" style="1"/>
    <col min="12289" max="12289" width="6.33203125" style="1" customWidth="1"/>
    <col min="12290" max="12290" width="3.6640625" style="1" customWidth="1"/>
    <col min="12291" max="12291" width="51" style="1" customWidth="1"/>
    <col min="12292" max="12292" width="15.44140625" style="1" customWidth="1"/>
    <col min="12293" max="12293" width="13" style="1" bestFit="1" customWidth="1"/>
    <col min="12294" max="12294" width="15.5546875" style="1" bestFit="1" customWidth="1"/>
    <col min="12295" max="12295" width="13" style="1" bestFit="1" customWidth="1"/>
    <col min="12296" max="12296" width="15.5546875" style="1" bestFit="1" customWidth="1"/>
    <col min="12297" max="12297" width="13.44140625" style="1" bestFit="1" customWidth="1"/>
    <col min="12298" max="12298" width="16.109375" style="1" bestFit="1" customWidth="1"/>
    <col min="12299" max="12544" width="8.88671875" style="1"/>
    <col min="12545" max="12545" width="6.33203125" style="1" customWidth="1"/>
    <col min="12546" max="12546" width="3.6640625" style="1" customWidth="1"/>
    <col min="12547" max="12547" width="51" style="1" customWidth="1"/>
    <col min="12548" max="12548" width="15.44140625" style="1" customWidth="1"/>
    <col min="12549" max="12549" width="13" style="1" bestFit="1" customWidth="1"/>
    <col min="12550" max="12550" width="15.5546875" style="1" bestFit="1" customWidth="1"/>
    <col min="12551" max="12551" width="13" style="1" bestFit="1" customWidth="1"/>
    <col min="12552" max="12552" width="15.5546875" style="1" bestFit="1" customWidth="1"/>
    <col min="12553" max="12553" width="13.44140625" style="1" bestFit="1" customWidth="1"/>
    <col min="12554" max="12554" width="16.109375" style="1" bestFit="1" customWidth="1"/>
    <col min="12555" max="12800" width="8.88671875" style="1"/>
    <col min="12801" max="12801" width="6.33203125" style="1" customWidth="1"/>
    <col min="12802" max="12802" width="3.6640625" style="1" customWidth="1"/>
    <col min="12803" max="12803" width="51" style="1" customWidth="1"/>
    <col min="12804" max="12804" width="15.44140625" style="1" customWidth="1"/>
    <col min="12805" max="12805" width="13" style="1" bestFit="1" customWidth="1"/>
    <col min="12806" max="12806" width="15.5546875" style="1" bestFit="1" customWidth="1"/>
    <col min="12807" max="12807" width="13" style="1" bestFit="1" customWidth="1"/>
    <col min="12808" max="12808" width="15.5546875" style="1" bestFit="1" customWidth="1"/>
    <col min="12809" max="12809" width="13.44140625" style="1" bestFit="1" customWidth="1"/>
    <col min="12810" max="12810" width="16.109375" style="1" bestFit="1" customWidth="1"/>
    <col min="12811" max="13056" width="8.88671875" style="1"/>
    <col min="13057" max="13057" width="6.33203125" style="1" customWidth="1"/>
    <col min="13058" max="13058" width="3.6640625" style="1" customWidth="1"/>
    <col min="13059" max="13059" width="51" style="1" customWidth="1"/>
    <col min="13060" max="13060" width="15.44140625" style="1" customWidth="1"/>
    <col min="13061" max="13061" width="13" style="1" bestFit="1" customWidth="1"/>
    <col min="13062" max="13062" width="15.5546875" style="1" bestFit="1" customWidth="1"/>
    <col min="13063" max="13063" width="13" style="1" bestFit="1" customWidth="1"/>
    <col min="13064" max="13064" width="15.5546875" style="1" bestFit="1" customWidth="1"/>
    <col min="13065" max="13065" width="13.44140625" style="1" bestFit="1" customWidth="1"/>
    <col min="13066" max="13066" width="16.109375" style="1" bestFit="1" customWidth="1"/>
    <col min="13067" max="13312" width="8.88671875" style="1"/>
    <col min="13313" max="13313" width="6.33203125" style="1" customWidth="1"/>
    <col min="13314" max="13314" width="3.6640625" style="1" customWidth="1"/>
    <col min="13315" max="13315" width="51" style="1" customWidth="1"/>
    <col min="13316" max="13316" width="15.44140625" style="1" customWidth="1"/>
    <col min="13317" max="13317" width="13" style="1" bestFit="1" customWidth="1"/>
    <col min="13318" max="13318" width="15.5546875" style="1" bestFit="1" customWidth="1"/>
    <col min="13319" max="13319" width="13" style="1" bestFit="1" customWidth="1"/>
    <col min="13320" max="13320" width="15.5546875" style="1" bestFit="1" customWidth="1"/>
    <col min="13321" max="13321" width="13.44140625" style="1" bestFit="1" customWidth="1"/>
    <col min="13322" max="13322" width="16.109375" style="1" bestFit="1" customWidth="1"/>
    <col min="13323" max="13568" width="8.88671875" style="1"/>
    <col min="13569" max="13569" width="6.33203125" style="1" customWidth="1"/>
    <col min="13570" max="13570" width="3.6640625" style="1" customWidth="1"/>
    <col min="13571" max="13571" width="51" style="1" customWidth="1"/>
    <col min="13572" max="13572" width="15.44140625" style="1" customWidth="1"/>
    <col min="13573" max="13573" width="13" style="1" bestFit="1" customWidth="1"/>
    <col min="13574" max="13574" width="15.5546875" style="1" bestFit="1" customWidth="1"/>
    <col min="13575" max="13575" width="13" style="1" bestFit="1" customWidth="1"/>
    <col min="13576" max="13576" width="15.5546875" style="1" bestFit="1" customWidth="1"/>
    <col min="13577" max="13577" width="13.44140625" style="1" bestFit="1" customWidth="1"/>
    <col min="13578" max="13578" width="16.109375" style="1" bestFit="1" customWidth="1"/>
    <col min="13579" max="13824" width="8.88671875" style="1"/>
    <col min="13825" max="13825" width="6.33203125" style="1" customWidth="1"/>
    <col min="13826" max="13826" width="3.6640625" style="1" customWidth="1"/>
    <col min="13827" max="13827" width="51" style="1" customWidth="1"/>
    <col min="13828" max="13828" width="15.44140625" style="1" customWidth="1"/>
    <col min="13829" max="13829" width="13" style="1" bestFit="1" customWidth="1"/>
    <col min="13830" max="13830" width="15.5546875" style="1" bestFit="1" customWidth="1"/>
    <col min="13831" max="13831" width="13" style="1" bestFit="1" customWidth="1"/>
    <col min="13832" max="13832" width="15.5546875" style="1" bestFit="1" customWidth="1"/>
    <col min="13833" max="13833" width="13.44140625" style="1" bestFit="1" customWidth="1"/>
    <col min="13834" max="13834" width="16.109375" style="1" bestFit="1" customWidth="1"/>
    <col min="13835" max="14080" width="8.88671875" style="1"/>
    <col min="14081" max="14081" width="6.33203125" style="1" customWidth="1"/>
    <col min="14082" max="14082" width="3.6640625" style="1" customWidth="1"/>
    <col min="14083" max="14083" width="51" style="1" customWidth="1"/>
    <col min="14084" max="14084" width="15.44140625" style="1" customWidth="1"/>
    <col min="14085" max="14085" width="13" style="1" bestFit="1" customWidth="1"/>
    <col min="14086" max="14086" width="15.5546875" style="1" bestFit="1" customWidth="1"/>
    <col min="14087" max="14087" width="13" style="1" bestFit="1" customWidth="1"/>
    <col min="14088" max="14088" width="15.5546875" style="1" bestFit="1" customWidth="1"/>
    <col min="14089" max="14089" width="13.44140625" style="1" bestFit="1" customWidth="1"/>
    <col min="14090" max="14090" width="16.109375" style="1" bestFit="1" customWidth="1"/>
    <col min="14091" max="14336" width="8.88671875" style="1"/>
    <col min="14337" max="14337" width="6.33203125" style="1" customWidth="1"/>
    <col min="14338" max="14338" width="3.6640625" style="1" customWidth="1"/>
    <col min="14339" max="14339" width="51" style="1" customWidth="1"/>
    <col min="14340" max="14340" width="15.44140625" style="1" customWidth="1"/>
    <col min="14341" max="14341" width="13" style="1" bestFit="1" customWidth="1"/>
    <col min="14342" max="14342" width="15.5546875" style="1" bestFit="1" customWidth="1"/>
    <col min="14343" max="14343" width="13" style="1" bestFit="1" customWidth="1"/>
    <col min="14344" max="14344" width="15.5546875" style="1" bestFit="1" customWidth="1"/>
    <col min="14345" max="14345" width="13.44140625" style="1" bestFit="1" customWidth="1"/>
    <col min="14346" max="14346" width="16.109375" style="1" bestFit="1" customWidth="1"/>
    <col min="14347" max="14592" width="8.88671875" style="1"/>
    <col min="14593" max="14593" width="6.33203125" style="1" customWidth="1"/>
    <col min="14594" max="14594" width="3.6640625" style="1" customWidth="1"/>
    <col min="14595" max="14595" width="51" style="1" customWidth="1"/>
    <col min="14596" max="14596" width="15.44140625" style="1" customWidth="1"/>
    <col min="14597" max="14597" width="13" style="1" bestFit="1" customWidth="1"/>
    <col min="14598" max="14598" width="15.5546875" style="1" bestFit="1" customWidth="1"/>
    <col min="14599" max="14599" width="13" style="1" bestFit="1" customWidth="1"/>
    <col min="14600" max="14600" width="15.5546875" style="1" bestFit="1" customWidth="1"/>
    <col min="14601" max="14601" width="13.44140625" style="1" bestFit="1" customWidth="1"/>
    <col min="14602" max="14602" width="16.109375" style="1" bestFit="1" customWidth="1"/>
    <col min="14603" max="14848" width="8.88671875" style="1"/>
    <col min="14849" max="14849" width="6.33203125" style="1" customWidth="1"/>
    <col min="14850" max="14850" width="3.6640625" style="1" customWidth="1"/>
    <col min="14851" max="14851" width="51" style="1" customWidth="1"/>
    <col min="14852" max="14852" width="15.44140625" style="1" customWidth="1"/>
    <col min="14853" max="14853" width="13" style="1" bestFit="1" customWidth="1"/>
    <col min="14854" max="14854" width="15.5546875" style="1" bestFit="1" customWidth="1"/>
    <col min="14855" max="14855" width="13" style="1" bestFit="1" customWidth="1"/>
    <col min="14856" max="14856" width="15.5546875" style="1" bestFit="1" customWidth="1"/>
    <col min="14857" max="14857" width="13.44140625" style="1" bestFit="1" customWidth="1"/>
    <col min="14858" max="14858" width="16.109375" style="1" bestFit="1" customWidth="1"/>
    <col min="14859" max="15104" width="8.88671875" style="1"/>
    <col min="15105" max="15105" width="6.33203125" style="1" customWidth="1"/>
    <col min="15106" max="15106" width="3.6640625" style="1" customWidth="1"/>
    <col min="15107" max="15107" width="51" style="1" customWidth="1"/>
    <col min="15108" max="15108" width="15.44140625" style="1" customWidth="1"/>
    <col min="15109" max="15109" width="13" style="1" bestFit="1" customWidth="1"/>
    <col min="15110" max="15110" width="15.5546875" style="1" bestFit="1" customWidth="1"/>
    <col min="15111" max="15111" width="13" style="1" bestFit="1" customWidth="1"/>
    <col min="15112" max="15112" width="15.5546875" style="1" bestFit="1" customWidth="1"/>
    <col min="15113" max="15113" width="13.44140625" style="1" bestFit="1" customWidth="1"/>
    <col min="15114" max="15114" width="16.109375" style="1" bestFit="1" customWidth="1"/>
    <col min="15115" max="15360" width="8.88671875" style="1"/>
    <col min="15361" max="15361" width="6.33203125" style="1" customWidth="1"/>
    <col min="15362" max="15362" width="3.6640625" style="1" customWidth="1"/>
    <col min="15363" max="15363" width="51" style="1" customWidth="1"/>
    <col min="15364" max="15364" width="15.44140625" style="1" customWidth="1"/>
    <col min="15365" max="15365" width="13" style="1" bestFit="1" customWidth="1"/>
    <col min="15366" max="15366" width="15.5546875" style="1" bestFit="1" customWidth="1"/>
    <col min="15367" max="15367" width="13" style="1" bestFit="1" customWidth="1"/>
    <col min="15368" max="15368" width="15.5546875" style="1" bestFit="1" customWidth="1"/>
    <col min="15369" max="15369" width="13.44140625" style="1" bestFit="1" customWidth="1"/>
    <col min="15370" max="15370" width="16.109375" style="1" bestFit="1" customWidth="1"/>
    <col min="15371" max="15616" width="8.88671875" style="1"/>
    <col min="15617" max="15617" width="6.33203125" style="1" customWidth="1"/>
    <col min="15618" max="15618" width="3.6640625" style="1" customWidth="1"/>
    <col min="15619" max="15619" width="51" style="1" customWidth="1"/>
    <col min="15620" max="15620" width="15.44140625" style="1" customWidth="1"/>
    <col min="15621" max="15621" width="13" style="1" bestFit="1" customWidth="1"/>
    <col min="15622" max="15622" width="15.5546875" style="1" bestFit="1" customWidth="1"/>
    <col min="15623" max="15623" width="13" style="1" bestFit="1" customWidth="1"/>
    <col min="15624" max="15624" width="15.5546875" style="1" bestFit="1" customWidth="1"/>
    <col min="15625" max="15625" width="13.44140625" style="1" bestFit="1" customWidth="1"/>
    <col min="15626" max="15626" width="16.109375" style="1" bestFit="1" customWidth="1"/>
    <col min="15627" max="15872" width="8.88671875" style="1"/>
    <col min="15873" max="15873" width="6.33203125" style="1" customWidth="1"/>
    <col min="15874" max="15874" width="3.6640625" style="1" customWidth="1"/>
    <col min="15875" max="15875" width="51" style="1" customWidth="1"/>
    <col min="15876" max="15876" width="15.44140625" style="1" customWidth="1"/>
    <col min="15877" max="15877" width="13" style="1" bestFit="1" customWidth="1"/>
    <col min="15878" max="15878" width="15.5546875" style="1" bestFit="1" customWidth="1"/>
    <col min="15879" max="15879" width="13" style="1" bestFit="1" customWidth="1"/>
    <col min="15880" max="15880" width="15.5546875" style="1" bestFit="1" customWidth="1"/>
    <col min="15881" max="15881" width="13.44140625" style="1" bestFit="1" customWidth="1"/>
    <col min="15882" max="15882" width="16.109375" style="1" bestFit="1" customWidth="1"/>
    <col min="15883" max="16128" width="8.88671875" style="1"/>
    <col min="16129" max="16129" width="6.33203125" style="1" customWidth="1"/>
    <col min="16130" max="16130" width="3.6640625" style="1" customWidth="1"/>
    <col min="16131" max="16131" width="51" style="1" customWidth="1"/>
    <col min="16132" max="16132" width="15.44140625" style="1" customWidth="1"/>
    <col min="16133" max="16133" width="13" style="1" bestFit="1" customWidth="1"/>
    <col min="16134" max="16134" width="15.5546875" style="1" bestFit="1" customWidth="1"/>
    <col min="16135" max="16135" width="13" style="1" bestFit="1" customWidth="1"/>
    <col min="16136" max="16136" width="15.5546875" style="1" bestFit="1" customWidth="1"/>
    <col min="16137" max="16137" width="13.44140625" style="1" bestFit="1" customWidth="1"/>
    <col min="16138" max="16138" width="16.109375" style="1" bestFit="1" customWidth="1"/>
    <col min="16139" max="16384" width="8.88671875" style="1"/>
  </cols>
  <sheetData>
    <row r="1" spans="1:13" ht="24" customHeight="1" x14ac:dyDescent="0.35">
      <c r="A1" s="312" t="s">
        <v>169</v>
      </c>
      <c r="B1" s="302"/>
      <c r="C1" s="302"/>
      <c r="D1" s="302"/>
      <c r="E1" s="302"/>
      <c r="F1" s="302"/>
      <c r="G1" s="302"/>
      <c r="H1" s="302"/>
      <c r="I1" s="302" t="s">
        <v>222</v>
      </c>
      <c r="J1" s="313"/>
    </row>
    <row r="2" spans="1:13" ht="24" customHeight="1" thickBot="1" x14ac:dyDescent="0.4">
      <c r="A2" s="314" t="s">
        <v>170</v>
      </c>
      <c r="B2" s="315"/>
      <c r="C2" s="315"/>
      <c r="D2" s="315"/>
      <c r="E2" s="315"/>
      <c r="F2" s="315"/>
      <c r="G2" s="315"/>
      <c r="H2" s="315"/>
      <c r="I2" s="315" t="s">
        <v>171</v>
      </c>
      <c r="J2" s="316"/>
    </row>
    <row r="3" spans="1:13" ht="34.5" customHeight="1" x14ac:dyDescent="0.35">
      <c r="A3" s="309" t="s">
        <v>12</v>
      </c>
      <c r="B3" s="312" t="s">
        <v>13</v>
      </c>
      <c r="C3" s="302"/>
      <c r="D3" s="313"/>
      <c r="E3" s="307" t="s">
        <v>218</v>
      </c>
      <c r="F3" s="308"/>
      <c r="G3" s="307" t="s">
        <v>216</v>
      </c>
      <c r="H3" s="308"/>
      <c r="I3" s="307" t="s">
        <v>14</v>
      </c>
      <c r="J3" s="308"/>
    </row>
    <row r="4" spans="1:13" ht="16.8" thickBot="1" x14ac:dyDescent="0.4">
      <c r="A4" s="336"/>
      <c r="B4" s="337"/>
      <c r="C4" s="329"/>
      <c r="D4" s="338"/>
      <c r="E4" s="54" t="s">
        <v>15</v>
      </c>
      <c r="F4" s="250" t="s">
        <v>16</v>
      </c>
      <c r="G4" s="54" t="s">
        <v>15</v>
      </c>
      <c r="H4" s="56" t="s">
        <v>16</v>
      </c>
      <c r="I4" s="54" t="s">
        <v>15</v>
      </c>
      <c r="J4" s="250" t="s">
        <v>16</v>
      </c>
    </row>
    <row r="5" spans="1:13" ht="24" customHeight="1" x14ac:dyDescent="0.35">
      <c r="A5" s="130" t="s">
        <v>1</v>
      </c>
      <c r="B5" s="330" t="s">
        <v>172</v>
      </c>
      <c r="C5" s="317"/>
      <c r="D5" s="331"/>
      <c r="E5" s="321"/>
      <c r="F5" s="320"/>
      <c r="G5" s="321"/>
      <c r="H5" s="320"/>
      <c r="I5" s="321"/>
      <c r="J5" s="320"/>
    </row>
    <row r="6" spans="1:13" ht="24" customHeight="1" x14ac:dyDescent="0.35">
      <c r="A6" s="131"/>
      <c r="B6" s="263">
        <v>1</v>
      </c>
      <c r="C6" s="132" t="s">
        <v>173</v>
      </c>
      <c r="D6" s="265" t="s">
        <v>17</v>
      </c>
      <c r="E6" s="422">
        <v>7665.5918469999997</v>
      </c>
      <c r="F6" s="128">
        <v>31802.42584</v>
      </c>
      <c r="G6" s="256">
        <v>7931.15</v>
      </c>
      <c r="H6" s="255">
        <v>29284.723883999999</v>
      </c>
      <c r="I6" s="256">
        <f t="shared" ref="I6:J6" si="0">(E6-G6)/G6*100</f>
        <v>-3.3482931605126618</v>
      </c>
      <c r="J6" s="255">
        <f t="shared" si="0"/>
        <v>8.597321818614013</v>
      </c>
    </row>
    <row r="7" spans="1:13" ht="24" customHeight="1" x14ac:dyDescent="0.35">
      <c r="A7" s="131"/>
      <c r="B7" s="263">
        <v>2</v>
      </c>
      <c r="C7" s="132" t="s">
        <v>174</v>
      </c>
      <c r="D7" s="265" t="s">
        <v>17</v>
      </c>
      <c r="E7" s="256">
        <v>12.390311960000002</v>
      </c>
      <c r="F7" s="128">
        <v>32.75142795</v>
      </c>
      <c r="G7" s="256">
        <v>12.02</v>
      </c>
      <c r="H7" s="255">
        <v>26.829158700000001</v>
      </c>
      <c r="I7" s="256">
        <f>(E7-G7)/G7*100</f>
        <v>3.0807983361065077</v>
      </c>
      <c r="J7" s="255">
        <f>(F7-H7)/H7*100</f>
        <v>22.074002827379001</v>
      </c>
    </row>
    <row r="8" spans="1:13" ht="19.5" customHeight="1" x14ac:dyDescent="0.35">
      <c r="A8" s="131"/>
      <c r="B8" s="263">
        <v>3</v>
      </c>
      <c r="C8" s="132" t="s">
        <v>175</v>
      </c>
      <c r="D8" s="265" t="s">
        <v>17</v>
      </c>
      <c r="E8" s="256">
        <v>178.93419970000002</v>
      </c>
      <c r="F8" s="128">
        <v>298.42922436000003</v>
      </c>
      <c r="G8" s="256">
        <v>69.180000000000007</v>
      </c>
      <c r="H8" s="255">
        <v>108.35397008</v>
      </c>
      <c r="I8" s="256">
        <f t="shared" ref="I8:J11" si="1">(E8-G8)/G8*100</f>
        <v>158.6501874819312</v>
      </c>
      <c r="J8" s="255">
        <f t="shared" si="1"/>
        <v>175.42066445711541</v>
      </c>
    </row>
    <row r="9" spans="1:13" ht="37.5" customHeight="1" x14ac:dyDescent="0.35">
      <c r="A9" s="131"/>
      <c r="B9" s="261">
        <v>4</v>
      </c>
      <c r="C9" s="133" t="s">
        <v>176</v>
      </c>
      <c r="D9" s="262" t="s">
        <v>17</v>
      </c>
      <c r="E9" s="134">
        <v>-35.16857366666602</v>
      </c>
      <c r="F9" s="57">
        <v>-874.89534600000002</v>
      </c>
      <c r="G9" s="134">
        <v>-447.72539799999998</v>
      </c>
      <c r="H9" s="57">
        <v>-892.265398</v>
      </c>
      <c r="I9" s="134">
        <v>0</v>
      </c>
      <c r="J9" s="57">
        <v>0</v>
      </c>
    </row>
    <row r="10" spans="1:13" ht="16.8" thickBot="1" x14ac:dyDescent="0.4">
      <c r="A10" s="131"/>
      <c r="B10" s="261">
        <v>5</v>
      </c>
      <c r="C10" s="133" t="s">
        <v>168</v>
      </c>
      <c r="D10" s="262" t="s">
        <v>17</v>
      </c>
      <c r="E10" s="134">
        <v>0</v>
      </c>
      <c r="F10" s="57">
        <v>0</v>
      </c>
      <c r="G10" s="134">
        <v>0</v>
      </c>
      <c r="H10" s="57">
        <v>0</v>
      </c>
      <c r="I10" s="134">
        <v>0</v>
      </c>
      <c r="J10" s="57" t="e">
        <f t="shared" si="1"/>
        <v>#DIV/0!</v>
      </c>
    </row>
    <row r="11" spans="1:13" ht="24" customHeight="1" thickBot="1" x14ac:dyDescent="0.4">
      <c r="A11" s="131"/>
      <c r="B11" s="58">
        <v>6</v>
      </c>
      <c r="C11" s="135" t="s">
        <v>177</v>
      </c>
      <c r="D11" s="136" t="s">
        <v>17</v>
      </c>
      <c r="E11" s="35">
        <f>SUM(E6:E10)</f>
        <v>7821.7477849933339</v>
      </c>
      <c r="F11" s="35">
        <f>SUM(F6:F10)</f>
        <v>31258.711146309997</v>
      </c>
      <c r="G11" s="35">
        <f>SUM(G6:G10)</f>
        <v>7564.6246020000008</v>
      </c>
      <c r="H11" s="35">
        <f>SUM(H6:H10)</f>
        <v>28527.641614779997</v>
      </c>
      <c r="I11" s="35">
        <f t="shared" si="1"/>
        <v>3.3990210555240594</v>
      </c>
      <c r="J11" s="23">
        <f t="shared" si="1"/>
        <v>9.5734150351743388</v>
      </c>
      <c r="M11" s="62">
        <f>+E11-E9</f>
        <v>7856.9163586599998</v>
      </c>
    </row>
    <row r="12" spans="1:13" ht="24" customHeight="1" x14ac:dyDescent="0.35">
      <c r="A12" s="137" t="s">
        <v>18</v>
      </c>
      <c r="B12" s="330" t="s">
        <v>178</v>
      </c>
      <c r="C12" s="317"/>
      <c r="D12" s="331"/>
      <c r="E12" s="321"/>
      <c r="F12" s="320"/>
      <c r="G12" s="334"/>
      <c r="H12" s="335"/>
      <c r="I12" s="321"/>
      <c r="J12" s="320"/>
    </row>
    <row r="13" spans="1:13" ht="24" customHeight="1" x14ac:dyDescent="0.35">
      <c r="A13" s="131"/>
      <c r="B13" s="263">
        <v>1</v>
      </c>
      <c r="C13" s="138" t="s">
        <v>177</v>
      </c>
      <c r="D13" s="265" t="s">
        <v>17</v>
      </c>
      <c r="E13" s="256">
        <v>7856.9163586599998</v>
      </c>
      <c r="F13" s="128">
        <v>32133.606492309998</v>
      </c>
      <c r="G13" s="256">
        <v>8012.3570127799994</v>
      </c>
      <c r="H13" s="255">
        <v>29419.907012779997</v>
      </c>
      <c r="I13" s="256">
        <f>(E13-G13)/G13*100</f>
        <v>-1.9400115830094211</v>
      </c>
      <c r="J13" s="255">
        <f>(F13-H13)/H13*100</f>
        <v>9.2240246658535376</v>
      </c>
    </row>
    <row r="14" spans="1:13" ht="24" customHeight="1" x14ac:dyDescent="0.35">
      <c r="A14" s="131"/>
      <c r="B14" s="263">
        <v>2</v>
      </c>
      <c r="C14" s="138" t="s">
        <v>179</v>
      </c>
      <c r="D14" s="265" t="s">
        <v>17</v>
      </c>
      <c r="E14" s="256">
        <v>7304.5500426899962</v>
      </c>
      <c r="F14" s="128">
        <v>27258.614008999997</v>
      </c>
      <c r="G14" s="256">
        <v>7025.9142157599999</v>
      </c>
      <c r="H14" s="255">
        <v>25265.014215759998</v>
      </c>
      <c r="I14" s="256">
        <f t="shared" ref="I14:J19" si="2">(E14-G14)/G14*100</f>
        <v>3.9658301876926054</v>
      </c>
      <c r="J14" s="255">
        <f t="shared" si="2"/>
        <v>7.8907527073403188</v>
      </c>
    </row>
    <row r="15" spans="1:13" ht="37.5" customHeight="1" x14ac:dyDescent="0.35">
      <c r="A15" s="131"/>
      <c r="B15" s="263">
        <v>3</v>
      </c>
      <c r="C15" s="132" t="s">
        <v>180</v>
      </c>
      <c r="D15" s="265" t="s">
        <v>17</v>
      </c>
      <c r="E15" s="256">
        <v>35.168573666666248</v>
      </c>
      <c r="F15" s="128">
        <v>874.89534600000002</v>
      </c>
      <c r="G15" s="256">
        <v>447.72539799999998</v>
      </c>
      <c r="H15" s="255">
        <v>892.265398</v>
      </c>
      <c r="I15" s="256">
        <v>0</v>
      </c>
      <c r="J15" s="255">
        <f t="shared" si="2"/>
        <v>-1.9467360315590752</v>
      </c>
    </row>
    <row r="16" spans="1:13" ht="24" customHeight="1" x14ac:dyDescent="0.35">
      <c r="A16" s="131"/>
      <c r="B16" s="263">
        <v>4</v>
      </c>
      <c r="C16" s="132" t="s">
        <v>181</v>
      </c>
      <c r="D16" s="265" t="s">
        <v>17</v>
      </c>
      <c r="E16" s="256">
        <v>0</v>
      </c>
      <c r="F16" s="255">
        <v>0</v>
      </c>
      <c r="G16" s="256">
        <v>0</v>
      </c>
      <c r="H16" s="255">
        <v>0</v>
      </c>
      <c r="I16" s="256" t="e">
        <f t="shared" si="2"/>
        <v>#DIV/0!</v>
      </c>
      <c r="J16" s="255" t="e">
        <f t="shared" si="2"/>
        <v>#DIV/0!</v>
      </c>
    </row>
    <row r="17" spans="1:16" ht="24" customHeight="1" thickBot="1" x14ac:dyDescent="0.4">
      <c r="A17" s="131"/>
      <c r="B17" s="246">
        <v>5</v>
      </c>
      <c r="C17" s="139" t="s">
        <v>182</v>
      </c>
      <c r="D17" s="247" t="s">
        <v>17</v>
      </c>
      <c r="E17" s="140">
        <f>E13-E15-E16</f>
        <v>7821.7477849933339</v>
      </c>
      <c r="F17" s="140">
        <f>F13-F15-F16</f>
        <v>31258.711146309997</v>
      </c>
      <c r="G17" s="140">
        <f>G13-G15-G16</f>
        <v>7564.6316147799998</v>
      </c>
      <c r="H17" s="140">
        <f>H13-H15-H16</f>
        <v>28527.641614779997</v>
      </c>
      <c r="I17" s="140">
        <f t="shared" si="2"/>
        <v>3.3989251996220529</v>
      </c>
      <c r="J17" s="141">
        <f t="shared" si="2"/>
        <v>9.5734150351743388</v>
      </c>
    </row>
    <row r="18" spans="1:16" ht="24" customHeight="1" thickBot="1" x14ac:dyDescent="0.4">
      <c r="A18" s="131"/>
      <c r="B18" s="58">
        <v>6</v>
      </c>
      <c r="C18" s="135" t="s">
        <v>183</v>
      </c>
      <c r="D18" s="136" t="s">
        <v>17</v>
      </c>
      <c r="E18" s="23">
        <f>E17-E14</f>
        <v>517.19774230333769</v>
      </c>
      <c r="F18" s="23">
        <f>F17-F14</f>
        <v>4000.0971373100001</v>
      </c>
      <c r="G18" s="35">
        <v>538.71000000000095</v>
      </c>
      <c r="H18" s="23">
        <v>3262.627012779998</v>
      </c>
      <c r="I18" s="35">
        <f t="shared" si="2"/>
        <v>-3.9932909536973913</v>
      </c>
      <c r="J18" s="23">
        <f t="shared" si="2"/>
        <v>22.603568279219981</v>
      </c>
    </row>
    <row r="19" spans="1:16" ht="24" customHeight="1" thickBot="1" x14ac:dyDescent="0.4">
      <c r="A19" s="131"/>
      <c r="B19" s="142">
        <v>7</v>
      </c>
      <c r="C19" s="143" t="s">
        <v>184</v>
      </c>
      <c r="D19" s="144" t="s">
        <v>185</v>
      </c>
      <c r="E19" s="145">
        <f>E18/E17*100</f>
        <v>6.6123040082630133</v>
      </c>
      <c r="F19" s="145">
        <f>F18/F17*100</f>
        <v>12.796743661589517</v>
      </c>
      <c r="G19" s="145">
        <v>7.1214416586689202</v>
      </c>
      <c r="H19" s="145">
        <v>11.436723663156487</v>
      </c>
      <c r="I19" s="180">
        <f t="shared" si="2"/>
        <v>-7.1493620928022956</v>
      </c>
      <c r="J19" s="181">
        <f t="shared" si="2"/>
        <v>11.891692398010342</v>
      </c>
    </row>
    <row r="20" spans="1:16" ht="24" customHeight="1" x14ac:dyDescent="0.35">
      <c r="A20" s="137" t="s">
        <v>6</v>
      </c>
      <c r="B20" s="330" t="s">
        <v>186</v>
      </c>
      <c r="C20" s="317"/>
      <c r="D20" s="331"/>
      <c r="E20" s="321"/>
      <c r="F20" s="320"/>
      <c r="G20" s="321"/>
      <c r="H20" s="320"/>
      <c r="I20" s="321"/>
      <c r="J20" s="320"/>
    </row>
    <row r="21" spans="1:16" ht="24" customHeight="1" x14ac:dyDescent="0.35">
      <c r="A21" s="146"/>
      <c r="B21" s="263">
        <v>1</v>
      </c>
      <c r="C21" s="138" t="s">
        <v>187</v>
      </c>
      <c r="D21" s="265" t="s">
        <v>19</v>
      </c>
      <c r="E21" s="256">
        <f>3919.68-253.21</f>
        <v>3666.47</v>
      </c>
      <c r="F21" s="255">
        <f>15467.79-253.21</f>
        <v>15214.580000000002</v>
      </c>
      <c r="G21" s="256">
        <v>3123.73</v>
      </c>
      <c r="H21" s="255">
        <v>12842.49</v>
      </c>
      <c r="I21" s="256">
        <f t="shared" ref="I21:J27" si="3">(E21-G21)/G21*100</f>
        <v>17.374741094780912</v>
      </c>
      <c r="J21" s="255">
        <f t="shared" si="3"/>
        <v>18.470639260766426</v>
      </c>
      <c r="L21" s="1">
        <f>L23-L22</f>
        <v>2385.6181662899999</v>
      </c>
    </row>
    <row r="22" spans="1:16" ht="24" customHeight="1" thickBot="1" x14ac:dyDescent="0.4">
      <c r="A22" s="146"/>
      <c r="B22" s="261">
        <v>2</v>
      </c>
      <c r="C22" s="147" t="s">
        <v>188</v>
      </c>
      <c r="D22" s="262" t="s">
        <v>19</v>
      </c>
      <c r="E22" s="134">
        <v>6.64</v>
      </c>
      <c r="F22" s="57">
        <v>23.56</v>
      </c>
      <c r="G22" s="134">
        <v>3.4</v>
      </c>
      <c r="H22" s="57">
        <v>9.27</v>
      </c>
      <c r="I22" s="134">
        <f t="shared" si="3"/>
        <v>95.294117647058812</v>
      </c>
      <c r="J22" s="57">
        <f t="shared" si="3"/>
        <v>154.1531823085221</v>
      </c>
      <c r="L22" s="1">
        <v>2.7716386630000001</v>
      </c>
    </row>
    <row r="23" spans="1:16" ht="24" customHeight="1" thickBot="1" x14ac:dyDescent="0.4">
      <c r="A23" s="146"/>
      <c r="B23" s="59">
        <v>3</v>
      </c>
      <c r="C23" s="135" t="s">
        <v>189</v>
      </c>
      <c r="D23" s="148" t="s">
        <v>19</v>
      </c>
      <c r="E23" s="35">
        <f>SUM(E21:E22)</f>
        <v>3673.1099999999997</v>
      </c>
      <c r="F23" s="35">
        <f>SUM(F21:F22)</f>
        <v>15238.140000000001</v>
      </c>
      <c r="G23" s="35">
        <v>3127.13</v>
      </c>
      <c r="H23" s="23">
        <v>12851.76</v>
      </c>
      <c r="I23" s="35">
        <f t="shared" si="3"/>
        <v>17.459459632314601</v>
      </c>
      <c r="J23" s="23">
        <f t="shared" si="3"/>
        <v>18.568507348409874</v>
      </c>
      <c r="L23" s="1">
        <v>2388.3898049529998</v>
      </c>
      <c r="P23" s="62"/>
    </row>
    <row r="24" spans="1:16" ht="24" customHeight="1" x14ac:dyDescent="0.35">
      <c r="A24" s="146"/>
      <c r="B24" s="253">
        <v>4</v>
      </c>
      <c r="C24" s="149" t="s">
        <v>190</v>
      </c>
      <c r="D24" s="251" t="s">
        <v>19</v>
      </c>
      <c r="E24" s="150">
        <v>3877.79</v>
      </c>
      <c r="F24" s="151">
        <v>15262.03</v>
      </c>
      <c r="G24" s="150">
        <v>3318.4399999999996</v>
      </c>
      <c r="H24" s="151">
        <v>12880.789999999999</v>
      </c>
      <c r="I24" s="150">
        <f t="shared" si="3"/>
        <v>16.855811766974856</v>
      </c>
      <c r="J24" s="151">
        <f t="shared" si="3"/>
        <v>18.48675430621881</v>
      </c>
      <c r="L24" s="1">
        <f>L26-L25</f>
        <v>2322.0894394060006</v>
      </c>
    </row>
    <row r="25" spans="1:16" ht="24" customHeight="1" thickBot="1" x14ac:dyDescent="0.4">
      <c r="A25" s="146"/>
      <c r="B25" s="261">
        <v>5</v>
      </c>
      <c r="C25" s="147" t="s">
        <v>191</v>
      </c>
      <c r="D25" s="262" t="s">
        <v>19</v>
      </c>
      <c r="E25" s="134">
        <v>4.5669000000000004</v>
      </c>
      <c r="F25" s="57">
        <f>8.64+4.5669</f>
        <v>13.206900000000001</v>
      </c>
      <c r="G25" s="134">
        <v>3.28</v>
      </c>
      <c r="H25" s="57">
        <v>9.1999999999999993</v>
      </c>
      <c r="I25" s="134">
        <f t="shared" si="3"/>
        <v>39.234756097560997</v>
      </c>
      <c r="J25" s="57">
        <f t="shared" si="3"/>
        <v>43.553260869565243</v>
      </c>
      <c r="L25" s="1">
        <v>1.9540785460000001</v>
      </c>
    </row>
    <row r="26" spans="1:16" ht="24" customHeight="1" thickBot="1" x14ac:dyDescent="0.4">
      <c r="A26" s="146"/>
      <c r="B26" s="58">
        <v>6</v>
      </c>
      <c r="C26" s="135" t="s">
        <v>192</v>
      </c>
      <c r="D26" s="148" t="s">
        <v>19</v>
      </c>
      <c r="E26" s="35">
        <f>SUM(E24:E25)</f>
        <v>3882.3568999999998</v>
      </c>
      <c r="F26" s="35">
        <f>SUM(F24:F25)</f>
        <v>15275.2369</v>
      </c>
      <c r="G26" s="35">
        <v>3321.72</v>
      </c>
      <c r="H26" s="35">
        <v>12889.99</v>
      </c>
      <c r="I26" s="35">
        <f t="shared" si="3"/>
        <v>16.877909637175918</v>
      </c>
      <c r="J26" s="23">
        <f t="shared" si="3"/>
        <v>18.504645077304172</v>
      </c>
      <c r="L26" s="1">
        <v>2324.0435179520005</v>
      </c>
      <c r="P26" s="62"/>
    </row>
    <row r="27" spans="1:16" ht="24" customHeight="1" thickBot="1" x14ac:dyDescent="0.4">
      <c r="A27" s="152"/>
      <c r="B27" s="142">
        <v>7</v>
      </c>
      <c r="C27" s="143" t="s">
        <v>193</v>
      </c>
      <c r="D27" s="153" t="s">
        <v>185</v>
      </c>
      <c r="E27" s="145">
        <f>E26/E23*100</f>
        <v>105.69672294050545</v>
      </c>
      <c r="F27" s="145">
        <f>F26/F23*100</f>
        <v>100.24344769112238</v>
      </c>
      <c r="G27" s="145">
        <v>113.04347826086956</v>
      </c>
      <c r="H27" s="145">
        <v>100.29746898479274</v>
      </c>
      <c r="I27" s="180">
        <f t="shared" si="3"/>
        <v>-6.4990527833990202</v>
      </c>
      <c r="J27" s="181">
        <f t="shared" si="3"/>
        <v>-5.3861073681281499E-2</v>
      </c>
      <c r="M27" s="423">
        <f>G26/G23</f>
        <v>1.062226386494965</v>
      </c>
      <c r="N27" s="423">
        <f>H26/H23</f>
        <v>1.0029746898479275</v>
      </c>
    </row>
    <row r="28" spans="1:16" ht="24" customHeight="1" x14ac:dyDescent="0.35">
      <c r="A28" s="289" t="s">
        <v>194</v>
      </c>
      <c r="B28" s="289"/>
      <c r="C28" s="5" t="s">
        <v>195</v>
      </c>
    </row>
    <row r="29" spans="1:16" ht="51" customHeight="1" thickBot="1" x14ac:dyDescent="0.4">
      <c r="A29" s="289" t="s">
        <v>196</v>
      </c>
      <c r="B29" s="289"/>
      <c r="C29" s="332" t="s">
        <v>197</v>
      </c>
      <c r="D29" s="332"/>
      <c r="E29" s="332"/>
      <c r="F29" s="332"/>
      <c r="G29" s="332"/>
      <c r="H29" s="332"/>
      <c r="I29" s="332"/>
      <c r="J29" s="332"/>
    </row>
    <row r="30" spans="1:16" ht="24" customHeight="1" x14ac:dyDescent="0.35">
      <c r="A30" s="312" t="s">
        <v>169</v>
      </c>
      <c r="B30" s="302"/>
      <c r="C30" s="302"/>
      <c r="D30" s="302"/>
      <c r="E30" s="302"/>
      <c r="F30" s="302"/>
      <c r="G30" s="302"/>
      <c r="H30" s="302"/>
      <c r="I30" s="302" t="str">
        <f>I1</f>
        <v>QTR - 4</v>
      </c>
      <c r="J30" s="313"/>
    </row>
    <row r="31" spans="1:16" ht="24" customHeight="1" thickBot="1" x14ac:dyDescent="0.4">
      <c r="A31" s="314" t="s">
        <v>198</v>
      </c>
      <c r="B31" s="315"/>
      <c r="C31" s="315"/>
      <c r="D31" s="315"/>
      <c r="E31" s="315"/>
      <c r="F31" s="315"/>
      <c r="G31" s="315"/>
      <c r="H31" s="315"/>
      <c r="I31" s="315" t="s">
        <v>199</v>
      </c>
      <c r="J31" s="316"/>
    </row>
    <row r="32" spans="1:16" ht="42" customHeight="1" x14ac:dyDescent="0.35">
      <c r="A32" s="327" t="s">
        <v>12</v>
      </c>
      <c r="B32" s="302" t="s">
        <v>13</v>
      </c>
      <c r="C32" s="302"/>
      <c r="D32" s="303"/>
      <c r="E32" s="307" t="s">
        <v>218</v>
      </c>
      <c r="F32" s="308"/>
      <c r="G32" s="307" t="s">
        <v>216</v>
      </c>
      <c r="H32" s="308"/>
      <c r="I32" s="307" t="s">
        <v>14</v>
      </c>
      <c r="J32" s="308"/>
    </row>
    <row r="33" spans="1:10" ht="16.8" thickBot="1" x14ac:dyDescent="0.4">
      <c r="A33" s="328"/>
      <c r="B33" s="329"/>
      <c r="C33" s="329"/>
      <c r="D33" s="304"/>
      <c r="E33" s="248" t="s">
        <v>15</v>
      </c>
      <c r="F33" s="250" t="s">
        <v>16</v>
      </c>
      <c r="G33" s="54" t="s">
        <v>15</v>
      </c>
      <c r="H33" s="56" t="s">
        <v>16</v>
      </c>
      <c r="I33" s="54" t="s">
        <v>15</v>
      </c>
      <c r="J33" s="250" t="s">
        <v>16</v>
      </c>
    </row>
    <row r="34" spans="1:10" ht="24" customHeight="1" x14ac:dyDescent="0.35">
      <c r="A34" s="53" t="s">
        <v>1</v>
      </c>
      <c r="B34" s="317" t="s">
        <v>200</v>
      </c>
      <c r="C34" s="317"/>
      <c r="D34" s="318"/>
      <c r="E34" s="319"/>
      <c r="F34" s="320"/>
      <c r="G34" s="321"/>
      <c r="H34" s="320"/>
      <c r="I34" s="321"/>
      <c r="J34" s="320"/>
    </row>
    <row r="35" spans="1:10" ht="24" customHeight="1" x14ac:dyDescent="0.35">
      <c r="A35" s="263"/>
      <c r="B35" s="264">
        <v>1</v>
      </c>
      <c r="C35" s="138" t="s">
        <v>201</v>
      </c>
      <c r="D35" s="47" t="s">
        <v>202</v>
      </c>
      <c r="E35" s="156">
        <f>(E62/(E11-E9)*10)</f>
        <v>5.2364054957327797</v>
      </c>
      <c r="F35" s="128">
        <f>(F62/(F11-F9)*10)</f>
        <v>5.3721045610399045</v>
      </c>
      <c r="G35" s="128">
        <f>(G62/(G11-G9)*10)</f>
        <v>4.8702994751851838</v>
      </c>
      <c r="H35" s="128">
        <f>(H62/(H11-H9)*10)</f>
        <v>4.8404348775860928</v>
      </c>
      <c r="I35" s="256">
        <f>(E35-G35)/G35*100</f>
        <v>7.5171151674133014</v>
      </c>
      <c r="J35" s="255">
        <f>(F35-H35)/H35*100</f>
        <v>10.983923901460553</v>
      </c>
    </row>
    <row r="36" spans="1:10" ht="24" customHeight="1" x14ac:dyDescent="0.35">
      <c r="A36" s="263"/>
      <c r="B36" s="258">
        <v>2</v>
      </c>
      <c r="C36" s="154" t="s">
        <v>203</v>
      </c>
      <c r="D36" s="155" t="s">
        <v>202</v>
      </c>
      <c r="E36" s="156">
        <f>E82/(E14+E15+E16)*10</f>
        <v>6.3432031162947276</v>
      </c>
      <c r="F36" s="270">
        <f>F82/(F14+F15+F16)*10</f>
        <v>6.7193935038325767</v>
      </c>
      <c r="G36" s="156">
        <f>G82/(G14+G15+G16)*10</f>
        <v>5.7937733076274771</v>
      </c>
      <c r="H36" s="270">
        <f>H82/(H14+H15+H16)*10</f>
        <v>5.9672800958204464</v>
      </c>
      <c r="I36" s="157">
        <f>(E36-G36)/G36*100</f>
        <v>9.48310849414713</v>
      </c>
      <c r="J36" s="51">
        <f>(F36-H36)/H36*100</f>
        <v>12.603956843569645</v>
      </c>
    </row>
    <row r="37" spans="1:10" ht="24" customHeight="1" x14ac:dyDescent="0.35">
      <c r="A37" s="260" t="s">
        <v>18</v>
      </c>
      <c r="B37" s="322" t="s">
        <v>20</v>
      </c>
      <c r="C37" s="322"/>
      <c r="D37" s="323"/>
      <c r="E37" s="324"/>
      <c r="F37" s="325"/>
      <c r="G37" s="324"/>
      <c r="H37" s="325"/>
      <c r="I37" s="326"/>
      <c r="J37" s="325"/>
    </row>
    <row r="38" spans="1:10" ht="24" customHeight="1" thickBot="1" x14ac:dyDescent="0.4">
      <c r="A38" s="60"/>
      <c r="B38" s="249">
        <v>3</v>
      </c>
      <c r="C38" s="158" t="s">
        <v>204</v>
      </c>
      <c r="D38" s="252" t="s">
        <v>202</v>
      </c>
      <c r="E38" s="424">
        <f>E60/(E14+E15+E16)*10</f>
        <v>6.6753445578033856</v>
      </c>
      <c r="F38" s="271">
        <f>F60/(F14+F15+F16)*10</f>
        <v>6.7326082789716732</v>
      </c>
      <c r="G38" s="61">
        <f>G60/(G14+G15+G16)*10</f>
        <v>5.8296761382063398</v>
      </c>
      <c r="H38" s="271">
        <f>H60/(H14+H15+H16)*10</f>
        <v>5.9970994429206579</v>
      </c>
      <c r="I38" s="55">
        <f>(E38-G38)/G38*100</f>
        <v>14.506267578995203</v>
      </c>
      <c r="J38" s="52">
        <f>(F38-H38)/H38*100</f>
        <v>12.26440953750158</v>
      </c>
    </row>
    <row r="39" spans="1:10" ht="24" customHeight="1" x14ac:dyDescent="0.35">
      <c r="A39" s="289" t="s">
        <v>22</v>
      </c>
      <c r="B39" s="289"/>
      <c r="C39" s="5" t="s">
        <v>205</v>
      </c>
    </row>
    <row r="40" spans="1:10" ht="24" customHeight="1" x14ac:dyDescent="0.35">
      <c r="A40" s="289" t="s">
        <v>23</v>
      </c>
      <c r="B40" s="289"/>
      <c r="C40" s="5" t="s">
        <v>206</v>
      </c>
    </row>
    <row r="41" spans="1:10" ht="24" customHeight="1" x14ac:dyDescent="0.35">
      <c r="A41" s="289" t="s">
        <v>24</v>
      </c>
      <c r="B41" s="289"/>
      <c r="C41" s="5" t="s">
        <v>207</v>
      </c>
    </row>
    <row r="42" spans="1:10" ht="24" customHeight="1" thickBot="1" x14ac:dyDescent="0.4"/>
    <row r="43" spans="1:10" ht="24" customHeight="1" x14ac:dyDescent="0.35">
      <c r="A43" s="312" t="s">
        <v>169</v>
      </c>
      <c r="B43" s="302"/>
      <c r="C43" s="302"/>
      <c r="D43" s="302"/>
      <c r="E43" s="302"/>
      <c r="F43" s="302"/>
      <c r="G43" s="302"/>
      <c r="H43" s="302"/>
      <c r="I43" s="302" t="str">
        <f>I30</f>
        <v>QTR - 4</v>
      </c>
      <c r="J43" s="313"/>
    </row>
    <row r="44" spans="1:10" ht="24" customHeight="1" thickBot="1" x14ac:dyDescent="0.4">
      <c r="A44" s="314" t="s">
        <v>208</v>
      </c>
      <c r="B44" s="315"/>
      <c r="C44" s="315"/>
      <c r="D44" s="315"/>
      <c r="E44" s="315"/>
      <c r="F44" s="315"/>
      <c r="G44" s="315"/>
      <c r="H44" s="315"/>
      <c r="I44" s="315" t="s">
        <v>209</v>
      </c>
      <c r="J44" s="316"/>
    </row>
    <row r="45" spans="1:10" ht="44.25" customHeight="1" x14ac:dyDescent="0.35">
      <c r="A45" s="300" t="s">
        <v>12</v>
      </c>
      <c r="B45" s="302" t="s">
        <v>13</v>
      </c>
      <c r="C45" s="302"/>
      <c r="D45" s="303"/>
      <c r="E45" s="307" t="s">
        <v>218</v>
      </c>
      <c r="F45" s="308"/>
      <c r="G45" s="307" t="s">
        <v>216</v>
      </c>
      <c r="H45" s="308"/>
      <c r="I45" s="309" t="s">
        <v>14</v>
      </c>
      <c r="J45" s="310"/>
    </row>
    <row r="46" spans="1:10" ht="16.8" thickBot="1" x14ac:dyDescent="0.4">
      <c r="A46" s="301"/>
      <c r="B46" s="304"/>
      <c r="C46" s="305"/>
      <c r="D46" s="306"/>
      <c r="E46" s="248" t="s">
        <v>15</v>
      </c>
      <c r="F46" s="250" t="s">
        <v>16</v>
      </c>
      <c r="G46" s="54" t="s">
        <v>15</v>
      </c>
      <c r="H46" s="56" t="s">
        <v>16</v>
      </c>
      <c r="I46" s="54" t="s">
        <v>15</v>
      </c>
      <c r="J46" s="250" t="s">
        <v>16</v>
      </c>
    </row>
    <row r="47" spans="1:10" ht="24" customHeight="1" x14ac:dyDescent="0.35">
      <c r="A47" s="27">
        <v>1</v>
      </c>
      <c r="B47" s="311" t="s">
        <v>67</v>
      </c>
      <c r="C47" s="311"/>
      <c r="D47" s="63" t="s">
        <v>19</v>
      </c>
      <c r="E47" s="159">
        <v>5289.7847221504644</v>
      </c>
      <c r="F47" s="273">
        <v>17834.188699999999</v>
      </c>
      <c r="G47" s="159">
        <v>4094.4411521890315</v>
      </c>
      <c r="H47" s="160">
        <v>14732.461999999998</v>
      </c>
      <c r="I47" s="182">
        <f t="shared" ref="I47:J60" si="4">(E47-G47)/G47*100</f>
        <v>29.194303337889231</v>
      </c>
      <c r="J47" s="183">
        <f t="shared" si="4"/>
        <v>21.05368878602912</v>
      </c>
    </row>
    <row r="48" spans="1:10" ht="24" customHeight="1" x14ac:dyDescent="0.35">
      <c r="A48" s="11">
        <v>2</v>
      </c>
      <c r="B48" s="298" t="s">
        <v>26</v>
      </c>
      <c r="C48" s="298"/>
      <c r="D48" s="47" t="s">
        <v>19</v>
      </c>
      <c r="E48" s="425">
        <v>-655.60199999999998</v>
      </c>
      <c r="F48" s="426">
        <v>536.71799999999996</v>
      </c>
      <c r="G48" s="156">
        <v>137.79900000000004</v>
      </c>
      <c r="H48" s="51">
        <v>545.12900000000002</v>
      </c>
      <c r="I48" s="157">
        <f t="shared" si="4"/>
        <v>-575.76687784381591</v>
      </c>
      <c r="J48" s="51">
        <f t="shared" si="4"/>
        <v>-1.5429375432237247</v>
      </c>
    </row>
    <row r="49" spans="1:12" ht="24" customHeight="1" x14ac:dyDescent="0.35">
      <c r="A49" s="11">
        <v>3</v>
      </c>
      <c r="B49" s="298" t="s">
        <v>74</v>
      </c>
      <c r="C49" s="298"/>
      <c r="D49" s="47" t="s">
        <v>19</v>
      </c>
      <c r="E49" s="270">
        <f>SUM(E50:E58)</f>
        <v>63.291799999999995</v>
      </c>
      <c r="F49" s="270">
        <f>SUM(F50:F58)</f>
        <v>192.24259999999998</v>
      </c>
      <c r="G49" s="270">
        <f>SUM(G50:G58)</f>
        <v>5.5430999999999919</v>
      </c>
      <c r="H49" s="270">
        <f>SUM(H50:H58)</f>
        <v>174.52309999999997</v>
      </c>
      <c r="I49" s="157">
        <f t="shared" si="4"/>
        <v>1041.8123432736209</v>
      </c>
      <c r="J49" s="51">
        <f t="shared" si="4"/>
        <v>10.153097211773119</v>
      </c>
    </row>
    <row r="50" spans="1:12" ht="24" customHeight="1" x14ac:dyDescent="0.35">
      <c r="A50" s="161"/>
      <c r="B50" s="194" t="s">
        <v>30</v>
      </c>
      <c r="C50" s="162" t="s">
        <v>68</v>
      </c>
      <c r="D50" s="47" t="s">
        <v>19</v>
      </c>
      <c r="E50" s="254">
        <v>0</v>
      </c>
      <c r="F50" s="255">
        <v>0</v>
      </c>
      <c r="G50" s="254">
        <v>0</v>
      </c>
      <c r="H50" s="255">
        <v>0</v>
      </c>
      <c r="I50" s="256">
        <v>0</v>
      </c>
      <c r="J50" s="255">
        <v>0</v>
      </c>
    </row>
    <row r="51" spans="1:12" ht="34.5" customHeight="1" x14ac:dyDescent="0.35">
      <c r="A51" s="161"/>
      <c r="B51" s="194" t="s">
        <v>34</v>
      </c>
      <c r="C51" s="162" t="s">
        <v>69</v>
      </c>
      <c r="D51" s="47" t="s">
        <v>19</v>
      </c>
      <c r="E51" s="254">
        <v>7.3359000000000023</v>
      </c>
      <c r="F51" s="128">
        <v>34.487400000000001</v>
      </c>
      <c r="G51" s="254">
        <v>5.2454000000000001</v>
      </c>
      <c r="H51" s="255">
        <v>24.295400000000001</v>
      </c>
      <c r="I51" s="256">
        <f t="shared" si="4"/>
        <v>39.853967285621728</v>
      </c>
      <c r="J51" s="255">
        <f t="shared" si="4"/>
        <v>41.950328045638265</v>
      </c>
    </row>
    <row r="52" spans="1:12" ht="24" customHeight="1" x14ac:dyDescent="0.35">
      <c r="A52" s="161"/>
      <c r="B52" s="194" t="s">
        <v>38</v>
      </c>
      <c r="C52" s="162" t="s">
        <v>70</v>
      </c>
      <c r="D52" s="47" t="s">
        <v>19</v>
      </c>
      <c r="E52" s="254">
        <v>1.8904000000000001</v>
      </c>
      <c r="F52" s="128">
        <v>3.7673000000000001</v>
      </c>
      <c r="G52" s="254">
        <v>0.66729999999999978</v>
      </c>
      <c r="H52" s="255">
        <v>1.3672999999999997</v>
      </c>
      <c r="I52" s="256">
        <f t="shared" si="4"/>
        <v>183.29087367001361</v>
      </c>
      <c r="J52" s="255">
        <f t="shared" si="4"/>
        <v>175.52841366196159</v>
      </c>
    </row>
    <row r="53" spans="1:12" ht="24" customHeight="1" x14ac:dyDescent="0.35">
      <c r="A53" s="161"/>
      <c r="B53" s="194" t="s">
        <v>39</v>
      </c>
      <c r="C53" s="162" t="s">
        <v>71</v>
      </c>
      <c r="D53" s="47" t="s">
        <v>19</v>
      </c>
      <c r="E53" s="254">
        <v>38.718499999999992</v>
      </c>
      <c r="F53" s="128">
        <v>123.0744</v>
      </c>
      <c r="G53" s="254">
        <v>19.165299999999995</v>
      </c>
      <c r="H53" s="255">
        <v>77.875299999999996</v>
      </c>
      <c r="I53" s="256">
        <f t="shared" si="4"/>
        <v>102.02397040484628</v>
      </c>
      <c r="J53" s="255">
        <f t="shared" si="4"/>
        <v>58.040354258667392</v>
      </c>
    </row>
    <row r="54" spans="1:12" ht="34.5" customHeight="1" x14ac:dyDescent="0.35">
      <c r="A54" s="161"/>
      <c r="B54" s="194" t="s">
        <v>43</v>
      </c>
      <c r="C54" s="162" t="s">
        <v>72</v>
      </c>
      <c r="D54" s="47" t="s">
        <v>19</v>
      </c>
      <c r="E54" s="254">
        <v>0</v>
      </c>
      <c r="F54" s="128">
        <v>0</v>
      </c>
      <c r="G54" s="254">
        <v>-27.35</v>
      </c>
      <c r="H54" s="255">
        <v>0</v>
      </c>
      <c r="I54" s="256">
        <v>0</v>
      </c>
      <c r="J54" s="255" t="e">
        <f t="shared" si="4"/>
        <v>#DIV/0!</v>
      </c>
    </row>
    <row r="55" spans="1:12" ht="40.5" customHeight="1" x14ac:dyDescent="0.35">
      <c r="A55" s="161"/>
      <c r="B55" s="194" t="s">
        <v>45</v>
      </c>
      <c r="C55" s="132" t="s">
        <v>73</v>
      </c>
      <c r="D55" s="47" t="s">
        <v>19</v>
      </c>
      <c r="E55" s="254">
        <v>4.5800000000000007E-2</v>
      </c>
      <c r="F55" s="255">
        <v>0.1552</v>
      </c>
      <c r="G55" s="254">
        <v>2.86E-2</v>
      </c>
      <c r="H55" s="255">
        <v>0.1086</v>
      </c>
      <c r="I55" s="256">
        <f t="shared" si="4"/>
        <v>60.139860139860168</v>
      </c>
      <c r="J55" s="255">
        <f t="shared" si="4"/>
        <v>42.909760589318601</v>
      </c>
    </row>
    <row r="56" spans="1:12" ht="40.5" customHeight="1" x14ac:dyDescent="0.35">
      <c r="A56" s="163"/>
      <c r="B56" s="194" t="s">
        <v>46</v>
      </c>
      <c r="C56" s="121" t="s">
        <v>159</v>
      </c>
      <c r="D56" s="47" t="s">
        <v>19</v>
      </c>
      <c r="E56" s="69">
        <v>12.902600000000003</v>
      </c>
      <c r="F56" s="129">
        <v>25.428200000000004</v>
      </c>
      <c r="G56" s="69">
        <v>5.6908999999999992</v>
      </c>
      <c r="H56" s="57">
        <v>52.270899999999997</v>
      </c>
      <c r="I56" s="256">
        <f t="shared" si="4"/>
        <v>126.72336537278824</v>
      </c>
      <c r="J56" s="255">
        <f t="shared" si="4"/>
        <v>-51.353047297827267</v>
      </c>
    </row>
    <row r="57" spans="1:12" ht="40.5" customHeight="1" x14ac:dyDescent="0.35">
      <c r="A57" s="163"/>
      <c r="B57" s="194" t="s">
        <v>160</v>
      </c>
      <c r="C57" s="121" t="s">
        <v>161</v>
      </c>
      <c r="D57" s="47" t="s">
        <v>19</v>
      </c>
      <c r="E57" s="69">
        <v>2.8174999999999999</v>
      </c>
      <c r="F57" s="129">
        <v>4.9417999999999997</v>
      </c>
      <c r="G57" s="69">
        <v>2.6241999999999983</v>
      </c>
      <c r="H57" s="57">
        <v>18.194199999999999</v>
      </c>
      <c r="I57" s="256">
        <f t="shared" si="4"/>
        <v>7.3660544165841664</v>
      </c>
      <c r="J57" s="255">
        <f t="shared" si="4"/>
        <v>-72.838596915500545</v>
      </c>
    </row>
    <row r="58" spans="1:12" ht="40.5" customHeight="1" x14ac:dyDescent="0.35">
      <c r="A58" s="163"/>
      <c r="B58" s="15" t="s">
        <v>1</v>
      </c>
      <c r="C58" s="121" t="s">
        <v>210</v>
      </c>
      <c r="D58" s="47" t="s">
        <v>19</v>
      </c>
      <c r="E58" s="69">
        <v>-0.41890000000000005</v>
      </c>
      <c r="F58" s="129">
        <v>0.38829999999999998</v>
      </c>
      <c r="G58" s="69">
        <v>-0.52859999999999996</v>
      </c>
      <c r="H58" s="57">
        <v>0.41139999999999999</v>
      </c>
      <c r="I58" s="134">
        <v>0</v>
      </c>
      <c r="J58" s="255">
        <f t="shared" si="4"/>
        <v>-5.6149732620320876</v>
      </c>
    </row>
    <row r="59" spans="1:12" ht="24" customHeight="1" thickBot="1" x14ac:dyDescent="0.4">
      <c r="A59" s="164">
        <v>4</v>
      </c>
      <c r="B59" s="299" t="s">
        <v>52</v>
      </c>
      <c r="C59" s="299"/>
      <c r="D59" s="64" t="s">
        <v>19</v>
      </c>
      <c r="E59" s="61">
        <v>202.04055000000005</v>
      </c>
      <c r="F59" s="271">
        <v>378.04050000000007</v>
      </c>
      <c r="G59" s="61">
        <v>119.10659999999999</v>
      </c>
      <c r="H59" s="52">
        <v>234.66659999999999</v>
      </c>
      <c r="I59" s="140">
        <f t="shared" si="4"/>
        <v>69.630020502642225</v>
      </c>
      <c r="J59" s="141">
        <f t="shared" si="4"/>
        <v>61.096849743423256</v>
      </c>
    </row>
    <row r="60" spans="1:12" ht="24" customHeight="1" thickBot="1" x14ac:dyDescent="0.4">
      <c r="A60" s="14">
        <v>5</v>
      </c>
      <c r="B60" s="290" t="s">
        <v>75</v>
      </c>
      <c r="C60" s="290"/>
      <c r="D60" s="65" t="s">
        <v>19</v>
      </c>
      <c r="E60" s="35">
        <f>+E59+E49+E48+E47</f>
        <v>4899.5150721504642</v>
      </c>
      <c r="F60" s="35">
        <f>+F59+F49+F48+F47</f>
        <v>18941.1898</v>
      </c>
      <c r="G60" s="35">
        <f>+G59+G49+G48+G47</f>
        <v>4356.8898521890314</v>
      </c>
      <c r="H60" s="35">
        <f>+H59+H49+H48+H47</f>
        <v>15686.780699999998</v>
      </c>
      <c r="I60" s="35">
        <f t="shared" si="4"/>
        <v>12.454416759900452</v>
      </c>
      <c r="J60" s="23">
        <f t="shared" si="4"/>
        <v>20.746188540775627</v>
      </c>
      <c r="K60" s="1">
        <v>2511.0562941572502</v>
      </c>
      <c r="L60" s="62">
        <f>K60-G60</f>
        <v>-1845.8335580317812</v>
      </c>
    </row>
    <row r="61" spans="1:12" ht="1.5" customHeight="1" x14ac:dyDescent="0.35">
      <c r="A61" s="427"/>
      <c r="B61" s="428"/>
      <c r="C61" s="428"/>
      <c r="D61" s="429"/>
      <c r="E61" s="430"/>
      <c r="F61" s="431"/>
      <c r="G61" s="432"/>
      <c r="H61" s="433"/>
      <c r="I61" s="432"/>
      <c r="J61" s="433"/>
    </row>
    <row r="62" spans="1:12" ht="24" customHeight="1" x14ac:dyDescent="0.35">
      <c r="A62" s="12">
        <v>1</v>
      </c>
      <c r="B62" s="298" t="s">
        <v>76</v>
      </c>
      <c r="C62" s="298"/>
      <c r="D62" s="47" t="s">
        <v>19</v>
      </c>
      <c r="E62" s="156">
        <f>SUM(E63:E68)</f>
        <v>4114.2000000000007</v>
      </c>
      <c r="F62" s="156">
        <f>SUM(F63:F68)</f>
        <v>17262.509400000003</v>
      </c>
      <c r="G62" s="156">
        <f>SUM(G63:G68)</f>
        <v>3902.2544000000007</v>
      </c>
      <c r="H62" s="156">
        <f>SUM(H63:H68)</f>
        <v>14240.514399999998</v>
      </c>
      <c r="I62" s="256">
        <f t="shared" ref="I62:J77" si="5">(E62-G62)/G62*100</f>
        <v>5.4313629577815314</v>
      </c>
      <c r="J62" s="255">
        <f t="shared" si="5"/>
        <v>21.221108417263387</v>
      </c>
    </row>
    <row r="63" spans="1:12" ht="24" customHeight="1" x14ac:dyDescent="0.35">
      <c r="A63" s="161"/>
      <c r="B63" s="194">
        <v>1.1000000000000001</v>
      </c>
      <c r="C63" s="257" t="s">
        <v>89</v>
      </c>
      <c r="D63" s="47" t="s">
        <v>19</v>
      </c>
      <c r="E63" s="254">
        <v>4060.0040000000008</v>
      </c>
      <c r="F63" s="128">
        <v>17157.129000000001</v>
      </c>
      <c r="G63" s="254">
        <v>3873.5737000000008</v>
      </c>
      <c r="H63" s="255">
        <v>14183.2037</v>
      </c>
      <c r="I63" s="256">
        <f t="shared" si="5"/>
        <v>4.8128760271167668</v>
      </c>
      <c r="J63" s="255">
        <f t="shared" si="5"/>
        <v>20.967937589446034</v>
      </c>
      <c r="K63" s="1">
        <v>2239.9628599329999</v>
      </c>
      <c r="L63" s="62">
        <f>K63-G64-G65-G66</f>
        <v>2212.2024599329998</v>
      </c>
    </row>
    <row r="64" spans="1:12" ht="32.4" x14ac:dyDescent="0.35">
      <c r="A64" s="161"/>
      <c r="B64" s="194">
        <v>1.2</v>
      </c>
      <c r="C64" s="195" t="s">
        <v>90</v>
      </c>
      <c r="D64" s="47" t="s">
        <v>19</v>
      </c>
      <c r="E64" s="254">
        <v>2.7069000000000001</v>
      </c>
      <c r="F64" s="128">
        <v>8.8588000000000005</v>
      </c>
      <c r="G64" s="254">
        <v>2.0973000000000006</v>
      </c>
      <c r="H64" s="255">
        <v>8.6873000000000005</v>
      </c>
      <c r="I64" s="256">
        <f t="shared" si="5"/>
        <v>29.065941925332538</v>
      </c>
      <c r="J64" s="255">
        <f t="shared" si="5"/>
        <v>1.9741461673937815</v>
      </c>
    </row>
    <row r="65" spans="1:10" ht="24" customHeight="1" x14ac:dyDescent="0.35">
      <c r="A65" s="161"/>
      <c r="B65" s="194">
        <v>1.3</v>
      </c>
      <c r="C65" s="257" t="s">
        <v>91</v>
      </c>
      <c r="D65" s="47" t="s">
        <v>19</v>
      </c>
      <c r="E65" s="254">
        <v>48.816100000000006</v>
      </c>
      <c r="F65" s="128">
        <v>91.213300000000004</v>
      </c>
      <c r="G65" s="254">
        <v>25.663100000000007</v>
      </c>
      <c r="H65" s="255">
        <v>45.383100000000006</v>
      </c>
      <c r="I65" s="256">
        <f t="shared" si="5"/>
        <v>90.219030436697011</v>
      </c>
      <c r="J65" s="255">
        <f t="shared" si="5"/>
        <v>100.98516848782914</v>
      </c>
    </row>
    <row r="66" spans="1:10" ht="24" customHeight="1" x14ac:dyDescent="0.35">
      <c r="A66" s="161"/>
      <c r="B66" s="194">
        <v>1.4</v>
      </c>
      <c r="C66" s="257" t="s">
        <v>92</v>
      </c>
      <c r="D66" s="47" t="s">
        <v>19</v>
      </c>
      <c r="E66" s="254">
        <v>0</v>
      </c>
      <c r="F66" s="255">
        <v>0</v>
      </c>
      <c r="G66" s="254">
        <v>0</v>
      </c>
      <c r="H66" s="255">
        <v>0</v>
      </c>
      <c r="I66" s="256" t="e">
        <f t="shared" si="5"/>
        <v>#DIV/0!</v>
      </c>
      <c r="J66" s="255" t="e">
        <f t="shared" si="5"/>
        <v>#DIV/0!</v>
      </c>
    </row>
    <row r="67" spans="1:10" ht="24" customHeight="1" x14ac:dyDescent="0.35">
      <c r="A67" s="161"/>
      <c r="B67" s="194">
        <v>1.5</v>
      </c>
      <c r="C67" s="257" t="s">
        <v>223</v>
      </c>
      <c r="D67" s="47" t="s">
        <v>19</v>
      </c>
      <c r="E67" s="256">
        <v>1.7712000000000001</v>
      </c>
      <c r="F67" s="425">
        <v>1.7712000000000001</v>
      </c>
      <c r="G67" s="256">
        <v>0.10039999999999999</v>
      </c>
      <c r="H67" s="425">
        <v>0.10039999999999999</v>
      </c>
      <c r="I67" s="256">
        <f t="shared" si="5"/>
        <v>1664.143426294821</v>
      </c>
      <c r="J67" s="255">
        <f t="shared" si="5"/>
        <v>1664.143426294821</v>
      </c>
    </row>
    <row r="68" spans="1:10" ht="24" customHeight="1" x14ac:dyDescent="0.35">
      <c r="A68" s="13"/>
      <c r="B68" s="194">
        <v>1.6</v>
      </c>
      <c r="C68" s="7" t="s">
        <v>168</v>
      </c>
      <c r="D68" s="258" t="s">
        <v>19</v>
      </c>
      <c r="E68" s="200">
        <v>0.9018000000000006</v>
      </c>
      <c r="F68" s="274">
        <v>3.5371000000000001</v>
      </c>
      <c r="G68" s="256">
        <v>0.81990000000000007</v>
      </c>
      <c r="H68" s="425">
        <v>3.1398999999999999</v>
      </c>
      <c r="I68" s="256">
        <v>0</v>
      </c>
      <c r="J68" s="255">
        <v>0</v>
      </c>
    </row>
    <row r="69" spans="1:10" ht="24" customHeight="1" x14ac:dyDescent="0.35">
      <c r="A69" s="11">
        <v>2</v>
      </c>
      <c r="B69" s="298" t="s">
        <v>77</v>
      </c>
      <c r="C69" s="298"/>
      <c r="D69" s="47" t="s">
        <v>19</v>
      </c>
      <c r="E69" s="156">
        <f>E70+E71+E72+E73+E74+E75+E76</f>
        <v>157.12889999999996</v>
      </c>
      <c r="F69" s="156">
        <f>F70+F71+F72+F73+F74+F75+F76</f>
        <v>858.92889999999989</v>
      </c>
      <c r="G69" s="156">
        <f>G70+G71+G72+G73+G74+G75+G76</f>
        <v>258.48410000000013</v>
      </c>
      <c r="H69" s="156">
        <f>H70+H71+H72+H73+H74+H75+H76</f>
        <v>836.45600000000013</v>
      </c>
      <c r="I69" s="157">
        <f t="shared" si="5"/>
        <v>-39.21138669651252</v>
      </c>
      <c r="J69" s="51">
        <f t="shared" si="5"/>
        <v>2.6866804709392662</v>
      </c>
    </row>
    <row r="70" spans="1:10" ht="24" customHeight="1" x14ac:dyDescent="0.35">
      <c r="A70" s="165"/>
      <c r="B70" s="166">
        <v>2.1</v>
      </c>
      <c r="C70" s="7" t="s">
        <v>78</v>
      </c>
      <c r="D70" s="47" t="s">
        <v>19</v>
      </c>
      <c r="E70" s="254">
        <v>136.52769999999998</v>
      </c>
      <c r="F70" s="128">
        <v>716.58769999999993</v>
      </c>
      <c r="G70" s="254">
        <v>192.4969000000001</v>
      </c>
      <c r="H70" s="255">
        <v>686.10690000000011</v>
      </c>
      <c r="I70" s="256">
        <f t="shared" si="5"/>
        <v>-29.075377317764644</v>
      </c>
      <c r="J70" s="255">
        <f t="shared" si="5"/>
        <v>4.4425730159541921</v>
      </c>
    </row>
    <row r="71" spans="1:10" ht="24" customHeight="1" x14ac:dyDescent="0.35">
      <c r="A71" s="165"/>
      <c r="B71" s="166">
        <v>2.2000000000000002</v>
      </c>
      <c r="C71" s="7" t="s">
        <v>54</v>
      </c>
      <c r="D71" s="47" t="s">
        <v>19</v>
      </c>
      <c r="E71" s="254">
        <v>41.776199999999989</v>
      </c>
      <c r="F71" s="128">
        <v>122.39619999999999</v>
      </c>
      <c r="G71" s="254">
        <v>47.358000000000033</v>
      </c>
      <c r="H71" s="255">
        <v>120.19310000000003</v>
      </c>
      <c r="I71" s="256">
        <f t="shared" si="5"/>
        <v>-11.786393006461505</v>
      </c>
      <c r="J71" s="255">
        <f t="shared" si="5"/>
        <v>1.8329671170807336</v>
      </c>
    </row>
    <row r="72" spans="1:10" ht="24" customHeight="1" x14ac:dyDescent="0.35">
      <c r="A72" s="165"/>
      <c r="B72" s="166">
        <v>2.2999999999999998</v>
      </c>
      <c r="C72" s="7" t="s">
        <v>79</v>
      </c>
      <c r="D72" s="47" t="s">
        <v>19</v>
      </c>
      <c r="E72" s="254">
        <v>37.707599999999999</v>
      </c>
      <c r="F72" s="128">
        <v>116.6576</v>
      </c>
      <c r="G72" s="254">
        <v>33.520900000000012</v>
      </c>
      <c r="H72" s="255">
        <v>100.74090000000001</v>
      </c>
      <c r="I72" s="256">
        <f t="shared" si="5"/>
        <v>12.489819784074967</v>
      </c>
      <c r="J72" s="255">
        <f t="shared" si="5"/>
        <v>15.799640463803669</v>
      </c>
    </row>
    <row r="73" spans="1:10" ht="24" customHeight="1" x14ac:dyDescent="0.35">
      <c r="A73" s="165"/>
      <c r="B73" s="166">
        <v>2.4</v>
      </c>
      <c r="C73" s="7" t="s">
        <v>80</v>
      </c>
      <c r="D73" s="47" t="s">
        <v>19</v>
      </c>
      <c r="E73" s="254">
        <v>6.9148999999999994</v>
      </c>
      <c r="F73" s="128">
        <v>13.684899999999999</v>
      </c>
      <c r="G73" s="254">
        <v>4.0576999999999988</v>
      </c>
      <c r="H73" s="255">
        <v>14.014499999999998</v>
      </c>
      <c r="I73" s="256">
        <f t="shared" si="5"/>
        <v>70.414274096162885</v>
      </c>
      <c r="J73" s="255">
        <f t="shared" si="5"/>
        <v>-2.351849869777725</v>
      </c>
    </row>
    <row r="74" spans="1:10" ht="24" customHeight="1" x14ac:dyDescent="0.35">
      <c r="A74" s="165"/>
      <c r="B74" s="166">
        <v>2.5</v>
      </c>
      <c r="C74" s="7" t="s">
        <v>81</v>
      </c>
      <c r="D74" s="47" t="s">
        <v>19</v>
      </c>
      <c r="E74" s="254">
        <v>0</v>
      </c>
      <c r="F74" s="255">
        <v>0</v>
      </c>
      <c r="G74" s="254">
        <v>0</v>
      </c>
      <c r="H74" s="255">
        <v>0</v>
      </c>
      <c r="I74" s="256">
        <v>0</v>
      </c>
      <c r="J74" s="255">
        <v>0</v>
      </c>
    </row>
    <row r="75" spans="1:10" ht="24" customHeight="1" x14ac:dyDescent="0.35">
      <c r="A75" s="165"/>
      <c r="B75" s="166">
        <v>2.6</v>
      </c>
      <c r="C75" s="7" t="s">
        <v>82</v>
      </c>
      <c r="D75" s="47" t="s">
        <v>19</v>
      </c>
      <c r="E75" s="254">
        <v>0</v>
      </c>
      <c r="F75" s="255">
        <v>0</v>
      </c>
      <c r="G75" s="254">
        <v>0</v>
      </c>
      <c r="H75" s="255">
        <v>0</v>
      </c>
      <c r="I75" s="256">
        <v>0</v>
      </c>
      <c r="J75" s="255">
        <v>0</v>
      </c>
    </row>
    <row r="76" spans="1:10" ht="24" customHeight="1" x14ac:dyDescent="0.35">
      <c r="A76" s="165"/>
      <c r="B76" s="166">
        <v>2.7</v>
      </c>
      <c r="C76" s="7" t="s">
        <v>83</v>
      </c>
      <c r="D76" s="47" t="s">
        <v>19</v>
      </c>
      <c r="E76" s="254">
        <v>-65.797499999999985</v>
      </c>
      <c r="F76" s="128">
        <v>-110.39749999999999</v>
      </c>
      <c r="G76" s="254">
        <v>-18.949399999999997</v>
      </c>
      <c r="H76" s="255">
        <v>-84.599400000000003</v>
      </c>
      <c r="I76" s="256">
        <f t="shared" si="5"/>
        <v>247.22735284494496</v>
      </c>
      <c r="J76" s="255">
        <f t="shared" si="5"/>
        <v>30.494424310337887</v>
      </c>
    </row>
    <row r="77" spans="1:10" ht="24" customHeight="1" x14ac:dyDescent="0.35">
      <c r="A77" s="12">
        <v>3</v>
      </c>
      <c r="B77" s="295" t="s">
        <v>25</v>
      </c>
      <c r="C77" s="295"/>
      <c r="D77" s="47" t="s">
        <v>19</v>
      </c>
      <c r="E77" s="254">
        <v>96.846699999999998</v>
      </c>
      <c r="F77" s="128">
        <v>419.55669999999998</v>
      </c>
      <c r="G77" s="254">
        <v>95.388070503000051</v>
      </c>
      <c r="H77" s="255">
        <v>385.25910000000005</v>
      </c>
      <c r="I77" s="256">
        <f t="shared" si="5"/>
        <v>1.5291529530981254</v>
      </c>
      <c r="J77" s="255">
        <f t="shared" si="5"/>
        <v>8.9024762815466083</v>
      </c>
    </row>
    <row r="78" spans="1:10" ht="24" customHeight="1" x14ac:dyDescent="0.35">
      <c r="A78" s="12">
        <v>4</v>
      </c>
      <c r="B78" s="295" t="s">
        <v>84</v>
      </c>
      <c r="C78" s="295"/>
      <c r="D78" s="47" t="s">
        <v>19</v>
      </c>
      <c r="E78" s="254">
        <v>19.222499999999982</v>
      </c>
      <c r="F78" s="128">
        <v>88.742499999999978</v>
      </c>
      <c r="G78" s="254">
        <v>14.785300000000007</v>
      </c>
      <c r="H78" s="255">
        <v>79.373000000000005</v>
      </c>
      <c r="I78" s="256">
        <f t="shared" ref="I78:J86" si="6">(E78-G78)/G78*100</f>
        <v>30.010889193996565</v>
      </c>
      <c r="J78" s="255">
        <f t="shared" si="6"/>
        <v>11.804391921686182</v>
      </c>
    </row>
    <row r="79" spans="1:10" ht="24" customHeight="1" x14ac:dyDescent="0.35">
      <c r="A79" s="12">
        <v>5</v>
      </c>
      <c r="B79" s="296" t="s">
        <v>85</v>
      </c>
      <c r="C79" s="296"/>
      <c r="D79" s="47" t="s">
        <v>19</v>
      </c>
      <c r="E79" s="254">
        <v>0.48299999999999998</v>
      </c>
      <c r="F79" s="128">
        <v>0.48299999999999998</v>
      </c>
      <c r="G79" s="254">
        <v>-2.7151999999999998</v>
      </c>
      <c r="H79" s="255">
        <v>0.1182</v>
      </c>
      <c r="I79" s="256">
        <f t="shared" si="6"/>
        <v>-117.78874484384207</v>
      </c>
      <c r="J79" s="255">
        <f t="shared" si="6"/>
        <v>308.62944162436548</v>
      </c>
    </row>
    <row r="80" spans="1:10" ht="24" customHeight="1" x14ac:dyDescent="0.35">
      <c r="A80" s="12">
        <v>6</v>
      </c>
      <c r="B80" s="295" t="s">
        <v>86</v>
      </c>
      <c r="C80" s="295"/>
      <c r="D80" s="47" t="s">
        <v>19</v>
      </c>
      <c r="E80" s="254">
        <v>253.35069999999999</v>
      </c>
      <c r="F80" s="255">
        <v>253.35069999999999</v>
      </c>
      <c r="G80" s="254">
        <v>17.397300000000001</v>
      </c>
      <c r="H80" s="255">
        <v>17.397300000000001</v>
      </c>
      <c r="I80" s="256">
        <v>0</v>
      </c>
      <c r="J80" s="255">
        <v>0</v>
      </c>
    </row>
    <row r="81" spans="1:15" ht="24" customHeight="1" thickBot="1" x14ac:dyDescent="0.4">
      <c r="A81" s="16">
        <v>7</v>
      </c>
      <c r="B81" s="297" t="s">
        <v>87</v>
      </c>
      <c r="C81" s="297"/>
      <c r="D81" s="64" t="s">
        <v>19</v>
      </c>
      <c r="E81" s="69">
        <v>14.500799999999998</v>
      </c>
      <c r="F81" s="129">
        <v>20.440799999999999</v>
      </c>
      <c r="G81" s="69">
        <v>44.4634</v>
      </c>
      <c r="H81" s="57">
        <v>49.663400000000003</v>
      </c>
      <c r="I81" s="134">
        <f t="shared" si="6"/>
        <v>-67.387109397841826</v>
      </c>
      <c r="J81" s="57">
        <f t="shared" si="6"/>
        <v>-58.841319764655665</v>
      </c>
    </row>
    <row r="82" spans="1:15" ht="24" customHeight="1" thickBot="1" x14ac:dyDescent="0.4">
      <c r="A82" s="14">
        <v>8</v>
      </c>
      <c r="B82" s="290" t="s">
        <v>88</v>
      </c>
      <c r="C82" s="290"/>
      <c r="D82" s="65" t="s">
        <v>19</v>
      </c>
      <c r="E82" s="66">
        <f>E62+E69+E77+E78+E79+E80+E81</f>
        <v>4655.7326000000003</v>
      </c>
      <c r="F82" s="66">
        <f>F62+F69+F77+F78+F79+F80+F81</f>
        <v>18904.012000000002</v>
      </c>
      <c r="G82" s="66">
        <f>G62+G69+G77+G78+G79+G80+G81</f>
        <v>4330.057370503001</v>
      </c>
      <c r="H82" s="66">
        <f>H62+H69+H77+H78+H79+H80+H81</f>
        <v>15608.781399999998</v>
      </c>
      <c r="I82" s="35">
        <f t="shared" si="6"/>
        <v>7.5212682334314467</v>
      </c>
      <c r="J82" s="23">
        <f t="shared" si="6"/>
        <v>21.111389259381934</v>
      </c>
    </row>
    <row r="83" spans="1:15" ht="24" customHeight="1" thickBot="1" x14ac:dyDescent="0.4">
      <c r="A83" s="14">
        <v>9</v>
      </c>
      <c r="B83" s="290" t="s">
        <v>211</v>
      </c>
      <c r="C83" s="290"/>
      <c r="D83" s="65" t="s">
        <v>212</v>
      </c>
      <c r="E83" s="167">
        <f>E62/E82*100</f>
        <v>88.368477175858445</v>
      </c>
      <c r="F83" s="167">
        <f t="shared" ref="F83:H83" si="7">F62/F82*100</f>
        <v>91.316644318676907</v>
      </c>
      <c r="G83" s="167">
        <f t="shared" si="7"/>
        <v>90.12015467930614</v>
      </c>
      <c r="H83" s="167">
        <f t="shared" si="7"/>
        <v>91.233992168024088</v>
      </c>
      <c r="I83" s="35">
        <f t="shared" si="6"/>
        <v>-1.9437133787453698</v>
      </c>
      <c r="J83" s="23">
        <f t="shared" si="6"/>
        <v>9.0593592024999239E-2</v>
      </c>
    </row>
    <row r="84" spans="1:15" ht="24" customHeight="1" x14ac:dyDescent="0.35">
      <c r="A84" s="53"/>
      <c r="B84" s="291" t="s">
        <v>213</v>
      </c>
      <c r="C84" s="291"/>
      <c r="D84" s="63" t="s">
        <v>19</v>
      </c>
      <c r="E84" s="71">
        <v>264.7</v>
      </c>
      <c r="F84" s="151">
        <v>869.99</v>
      </c>
      <c r="G84" s="71">
        <v>253.13</v>
      </c>
      <c r="H84" s="151">
        <v>646.94000000000005</v>
      </c>
      <c r="I84" s="150">
        <f t="shared" si="6"/>
        <v>4.570773910638799</v>
      </c>
      <c r="J84" s="151">
        <f t="shared" si="6"/>
        <v>34.477694994899053</v>
      </c>
      <c r="M84" s="1">
        <v>106.44</v>
      </c>
      <c r="N84" s="62">
        <f>F84-M84</f>
        <v>763.55</v>
      </c>
      <c r="O84" s="1">
        <v>230.99</v>
      </c>
    </row>
    <row r="85" spans="1:15" ht="24" customHeight="1" thickBot="1" x14ac:dyDescent="0.4">
      <c r="A85" s="248"/>
      <c r="B85" s="292" t="s">
        <v>214</v>
      </c>
      <c r="C85" s="292"/>
      <c r="D85" s="67" t="s">
        <v>19</v>
      </c>
      <c r="E85" s="71">
        <v>13.55</v>
      </c>
      <c r="F85" s="169">
        <v>13.55</v>
      </c>
      <c r="G85" s="275">
        <v>-12.66</v>
      </c>
      <c r="H85" s="169">
        <v>19.149999999999999</v>
      </c>
      <c r="I85" s="168">
        <f t="shared" si="6"/>
        <v>-207.03001579778834</v>
      </c>
      <c r="J85" s="169">
        <f t="shared" si="6"/>
        <v>-29.242819843342026</v>
      </c>
      <c r="M85" s="1">
        <v>61.19</v>
      </c>
      <c r="N85" s="62">
        <f t="shared" ref="N85:N86" si="8">F85-M85</f>
        <v>-47.64</v>
      </c>
      <c r="O85" s="1">
        <v>61.5</v>
      </c>
    </row>
    <row r="86" spans="1:15" ht="24" customHeight="1" x14ac:dyDescent="0.35">
      <c r="A86" s="246"/>
      <c r="B86" s="348" t="s">
        <v>215</v>
      </c>
      <c r="C86" s="348"/>
      <c r="D86" s="64" t="s">
        <v>19</v>
      </c>
      <c r="E86" s="430">
        <v>0</v>
      </c>
      <c r="F86" s="57">
        <v>0</v>
      </c>
      <c r="G86" s="134">
        <v>0</v>
      </c>
      <c r="H86" s="57">
        <v>0</v>
      </c>
      <c r="I86" s="134" t="e">
        <f t="shared" si="6"/>
        <v>#DIV/0!</v>
      </c>
      <c r="J86" s="57" t="e">
        <f t="shared" si="6"/>
        <v>#DIV/0!</v>
      </c>
      <c r="M86" s="1">
        <v>1.17</v>
      </c>
      <c r="N86" s="62">
        <f t="shared" si="8"/>
        <v>-1.17</v>
      </c>
      <c r="O86" s="1">
        <v>5.67</v>
      </c>
    </row>
    <row r="87" spans="1:15" ht="36.75" customHeight="1" x14ac:dyDescent="0.35">
      <c r="A87" s="434" t="s">
        <v>22</v>
      </c>
      <c r="B87" s="434"/>
      <c r="C87" s="435" t="s">
        <v>100</v>
      </c>
      <c r="D87" s="435"/>
      <c r="E87" s="435"/>
      <c r="F87" s="435"/>
      <c r="G87" s="435"/>
      <c r="H87" s="435"/>
      <c r="I87" s="435"/>
      <c r="J87" s="435"/>
    </row>
    <row r="88" spans="1:15" ht="36.75" customHeight="1" x14ac:dyDescent="0.35">
      <c r="A88" s="434" t="s">
        <v>23</v>
      </c>
      <c r="B88" s="434"/>
      <c r="C88" s="295" t="s">
        <v>224</v>
      </c>
      <c r="D88" s="295"/>
      <c r="E88" s="295"/>
      <c r="F88" s="295"/>
      <c r="G88" s="295"/>
      <c r="H88" s="295"/>
      <c r="I88" s="295"/>
      <c r="J88" s="295"/>
    </row>
    <row r="89" spans="1:15" ht="44.25" customHeight="1" x14ac:dyDescent="0.35">
      <c r="A89" s="434" t="s">
        <v>24</v>
      </c>
      <c r="B89" s="434"/>
      <c r="C89" s="436" t="s">
        <v>225</v>
      </c>
      <c r="D89" s="437"/>
      <c r="E89" s="437"/>
      <c r="F89" s="437"/>
      <c r="G89" s="437"/>
      <c r="H89" s="437"/>
      <c r="I89" s="437"/>
      <c r="J89" s="438"/>
    </row>
    <row r="90" spans="1:15" ht="24" customHeight="1" x14ac:dyDescent="0.35">
      <c r="A90" s="289"/>
      <c r="B90" s="289"/>
      <c r="C90" s="5"/>
      <c r="D90" s="5"/>
      <c r="E90" s="62"/>
      <c r="F90" s="62"/>
      <c r="G90" s="62"/>
      <c r="H90" s="62"/>
    </row>
    <row r="91" spans="1:15" ht="24" customHeight="1" x14ac:dyDescent="0.35">
      <c r="E91" s="62"/>
    </row>
    <row r="92" spans="1:15" ht="24" customHeight="1" x14ac:dyDescent="0.35">
      <c r="E92" s="170"/>
      <c r="F92" s="170"/>
    </row>
    <row r="93" spans="1:15" ht="24" customHeight="1" x14ac:dyDescent="0.35">
      <c r="E93" s="170"/>
      <c r="F93" s="170"/>
    </row>
  </sheetData>
  <mergeCells count="77">
    <mergeCell ref="A88:B88"/>
    <mergeCell ref="C88:J88"/>
    <mergeCell ref="A89:B89"/>
    <mergeCell ref="C89:J89"/>
    <mergeCell ref="A90:B90"/>
    <mergeCell ref="B83:C83"/>
    <mergeCell ref="B84:C84"/>
    <mergeCell ref="B85:C85"/>
    <mergeCell ref="B86:C86"/>
    <mergeCell ref="A87:B87"/>
    <mergeCell ref="C87:J87"/>
    <mergeCell ref="B77:C77"/>
    <mergeCell ref="B78:C78"/>
    <mergeCell ref="B79:C79"/>
    <mergeCell ref="B80:C80"/>
    <mergeCell ref="B81:C81"/>
    <mergeCell ref="B82:C82"/>
    <mergeCell ref="B48:C48"/>
    <mergeCell ref="B49:C49"/>
    <mergeCell ref="B59:C59"/>
    <mergeCell ref="B60:C60"/>
    <mergeCell ref="B62:C62"/>
    <mergeCell ref="B69:C69"/>
    <mergeCell ref="A45:A46"/>
    <mergeCell ref="B45:D46"/>
    <mergeCell ref="E45:F45"/>
    <mergeCell ref="G45:H45"/>
    <mergeCell ref="I45:J45"/>
    <mergeCell ref="B47:C47"/>
    <mergeCell ref="A39:B39"/>
    <mergeCell ref="A40:B40"/>
    <mergeCell ref="A41:B41"/>
    <mergeCell ref="A43:H43"/>
    <mergeCell ref="I43:J43"/>
    <mergeCell ref="A44:H44"/>
    <mergeCell ref="I44:J44"/>
    <mergeCell ref="B34:D34"/>
    <mergeCell ref="E34:F34"/>
    <mergeCell ref="G34:H34"/>
    <mergeCell ref="I34:J34"/>
    <mergeCell ref="B37:D37"/>
    <mergeCell ref="E37:F37"/>
    <mergeCell ref="G37:H37"/>
    <mergeCell ref="I37:J37"/>
    <mergeCell ref="A30:H30"/>
    <mergeCell ref="I30:J30"/>
    <mergeCell ref="A31:H31"/>
    <mergeCell ref="I31:J31"/>
    <mergeCell ref="A32:A33"/>
    <mergeCell ref="B32:D33"/>
    <mergeCell ref="E32:F32"/>
    <mergeCell ref="G32:H32"/>
    <mergeCell ref="I32:J32"/>
    <mergeCell ref="B20:D20"/>
    <mergeCell ref="E20:F20"/>
    <mergeCell ref="G20:H20"/>
    <mergeCell ref="I20:J20"/>
    <mergeCell ref="A28:B28"/>
    <mergeCell ref="A29:B29"/>
    <mergeCell ref="C29:J29"/>
    <mergeCell ref="B5:D5"/>
    <mergeCell ref="E5:F5"/>
    <mergeCell ref="G5:H5"/>
    <mergeCell ref="I5:J5"/>
    <mergeCell ref="B12:D12"/>
    <mergeCell ref="E12:F12"/>
    <mergeCell ref="G12:H12"/>
    <mergeCell ref="I12:J12"/>
    <mergeCell ref="A1:H1"/>
    <mergeCell ref="I1:J1"/>
    <mergeCell ref="A2:H2"/>
    <mergeCell ref="I2:J2"/>
    <mergeCell ref="A3:A4"/>
    <mergeCell ref="B3:D4"/>
    <mergeCell ref="E3:F3"/>
    <mergeCell ref="G3:H3"/>
    <mergeCell ref="I3:J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7" orientation="portrait" r:id="rId1"/>
  <rowBreaks count="1" manualBreakCount="1">
    <brk id="42" max="9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view="pageBreakPreview" zoomScaleSheetLayoutView="100" workbookViewId="0">
      <selection activeCell="C12" sqref="C12"/>
    </sheetView>
  </sheetViews>
  <sheetFormatPr defaultRowHeight="13.2" x14ac:dyDescent="0.25"/>
  <cols>
    <col min="1" max="1" width="5.88671875" style="91" bestFit="1" customWidth="1"/>
    <col min="2" max="2" width="23.33203125" style="91" customWidth="1"/>
    <col min="3" max="3" width="16.6640625" style="91" bestFit="1" customWidth="1"/>
    <col min="4" max="4" width="33" style="91" customWidth="1"/>
    <col min="5" max="5" width="13.5546875" style="91" customWidth="1"/>
    <col min="6" max="6" width="14.109375" style="91" customWidth="1"/>
    <col min="7" max="7" width="26.44140625" style="91" customWidth="1"/>
    <col min="8" max="255" width="9.109375" style="91"/>
    <col min="256" max="256" width="4.5546875" style="91" bestFit="1" customWidth="1"/>
    <col min="257" max="257" width="9.109375" style="91"/>
    <col min="258" max="258" width="23.33203125" style="91" customWidth="1"/>
    <col min="259" max="259" width="16.6640625" style="91" bestFit="1" customWidth="1"/>
    <col min="260" max="260" width="33" style="91" customWidth="1"/>
    <col min="261" max="261" width="13.5546875" style="91" customWidth="1"/>
    <col min="262" max="262" width="11.5546875" style="91" customWidth="1"/>
    <col min="263" max="263" width="31.44140625" style="91" bestFit="1" customWidth="1"/>
    <col min="264" max="511" width="9.109375" style="91"/>
    <col min="512" max="512" width="4.5546875" style="91" bestFit="1" customWidth="1"/>
    <col min="513" max="513" width="9.109375" style="91"/>
    <col min="514" max="514" width="23.33203125" style="91" customWidth="1"/>
    <col min="515" max="515" width="16.6640625" style="91" bestFit="1" customWidth="1"/>
    <col min="516" max="516" width="33" style="91" customWidth="1"/>
    <col min="517" max="517" width="13.5546875" style="91" customWidth="1"/>
    <col min="518" max="518" width="11.5546875" style="91" customWidth="1"/>
    <col min="519" max="519" width="31.44140625" style="91" bestFit="1" customWidth="1"/>
    <col min="520" max="767" width="9.109375" style="91"/>
    <col min="768" max="768" width="4.5546875" style="91" bestFit="1" customWidth="1"/>
    <col min="769" max="769" width="9.109375" style="91"/>
    <col min="770" max="770" width="23.33203125" style="91" customWidth="1"/>
    <col min="771" max="771" width="16.6640625" style="91" bestFit="1" customWidth="1"/>
    <col min="772" max="772" width="33" style="91" customWidth="1"/>
    <col min="773" max="773" width="13.5546875" style="91" customWidth="1"/>
    <col min="774" max="774" width="11.5546875" style="91" customWidth="1"/>
    <col min="775" max="775" width="31.44140625" style="91" bestFit="1" customWidth="1"/>
    <col min="776" max="1023" width="9.109375" style="91"/>
    <col min="1024" max="1024" width="4.5546875" style="91" bestFit="1" customWidth="1"/>
    <col min="1025" max="1025" width="9.109375" style="91"/>
    <col min="1026" max="1026" width="23.33203125" style="91" customWidth="1"/>
    <col min="1027" max="1027" width="16.6640625" style="91" bestFit="1" customWidth="1"/>
    <col min="1028" max="1028" width="33" style="91" customWidth="1"/>
    <col min="1029" max="1029" width="13.5546875" style="91" customWidth="1"/>
    <col min="1030" max="1030" width="11.5546875" style="91" customWidth="1"/>
    <col min="1031" max="1031" width="31.44140625" style="91" bestFit="1" customWidth="1"/>
    <col min="1032" max="1279" width="9.109375" style="91"/>
    <col min="1280" max="1280" width="4.5546875" style="91" bestFit="1" customWidth="1"/>
    <col min="1281" max="1281" width="9.109375" style="91"/>
    <col min="1282" max="1282" width="23.33203125" style="91" customWidth="1"/>
    <col min="1283" max="1283" width="16.6640625" style="91" bestFit="1" customWidth="1"/>
    <col min="1284" max="1284" width="33" style="91" customWidth="1"/>
    <col min="1285" max="1285" width="13.5546875" style="91" customWidth="1"/>
    <col min="1286" max="1286" width="11.5546875" style="91" customWidth="1"/>
    <col min="1287" max="1287" width="31.44140625" style="91" bestFit="1" customWidth="1"/>
    <col min="1288" max="1535" width="9.109375" style="91"/>
    <col min="1536" max="1536" width="4.5546875" style="91" bestFit="1" customWidth="1"/>
    <col min="1537" max="1537" width="9.109375" style="91"/>
    <col min="1538" max="1538" width="23.33203125" style="91" customWidth="1"/>
    <col min="1539" max="1539" width="16.6640625" style="91" bestFit="1" customWidth="1"/>
    <col min="1540" max="1540" width="33" style="91" customWidth="1"/>
    <col min="1541" max="1541" width="13.5546875" style="91" customWidth="1"/>
    <col min="1542" max="1542" width="11.5546875" style="91" customWidth="1"/>
    <col min="1543" max="1543" width="31.44140625" style="91" bestFit="1" customWidth="1"/>
    <col min="1544" max="1791" width="9.109375" style="91"/>
    <col min="1792" max="1792" width="4.5546875" style="91" bestFit="1" customWidth="1"/>
    <col min="1793" max="1793" width="9.109375" style="91"/>
    <col min="1794" max="1794" width="23.33203125" style="91" customWidth="1"/>
    <col min="1795" max="1795" width="16.6640625" style="91" bestFit="1" customWidth="1"/>
    <col min="1796" max="1796" width="33" style="91" customWidth="1"/>
    <col min="1797" max="1797" width="13.5546875" style="91" customWidth="1"/>
    <col min="1798" max="1798" width="11.5546875" style="91" customWidth="1"/>
    <col min="1799" max="1799" width="31.44140625" style="91" bestFit="1" customWidth="1"/>
    <col min="1800" max="2047" width="9.109375" style="91"/>
    <col min="2048" max="2048" width="4.5546875" style="91" bestFit="1" customWidth="1"/>
    <col min="2049" max="2049" width="9.109375" style="91"/>
    <col min="2050" max="2050" width="23.33203125" style="91" customWidth="1"/>
    <col min="2051" max="2051" width="16.6640625" style="91" bestFit="1" customWidth="1"/>
    <col min="2052" max="2052" width="33" style="91" customWidth="1"/>
    <col min="2053" max="2053" width="13.5546875" style="91" customWidth="1"/>
    <col min="2054" max="2054" width="11.5546875" style="91" customWidth="1"/>
    <col min="2055" max="2055" width="31.44140625" style="91" bestFit="1" customWidth="1"/>
    <col min="2056" max="2303" width="9.109375" style="91"/>
    <col min="2304" max="2304" width="4.5546875" style="91" bestFit="1" customWidth="1"/>
    <col min="2305" max="2305" width="9.109375" style="91"/>
    <col min="2306" max="2306" width="23.33203125" style="91" customWidth="1"/>
    <col min="2307" max="2307" width="16.6640625" style="91" bestFit="1" customWidth="1"/>
    <col min="2308" max="2308" width="33" style="91" customWidth="1"/>
    <col min="2309" max="2309" width="13.5546875" style="91" customWidth="1"/>
    <col min="2310" max="2310" width="11.5546875" style="91" customWidth="1"/>
    <col min="2311" max="2311" width="31.44140625" style="91" bestFit="1" customWidth="1"/>
    <col min="2312" max="2559" width="9.109375" style="91"/>
    <col min="2560" max="2560" width="4.5546875" style="91" bestFit="1" customWidth="1"/>
    <col min="2561" max="2561" width="9.109375" style="91"/>
    <col min="2562" max="2562" width="23.33203125" style="91" customWidth="1"/>
    <col min="2563" max="2563" width="16.6640625" style="91" bestFit="1" customWidth="1"/>
    <col min="2564" max="2564" width="33" style="91" customWidth="1"/>
    <col min="2565" max="2565" width="13.5546875" style="91" customWidth="1"/>
    <col min="2566" max="2566" width="11.5546875" style="91" customWidth="1"/>
    <col min="2567" max="2567" width="31.44140625" style="91" bestFit="1" customWidth="1"/>
    <col min="2568" max="2815" width="9.109375" style="91"/>
    <col min="2816" max="2816" width="4.5546875" style="91" bestFit="1" customWidth="1"/>
    <col min="2817" max="2817" width="9.109375" style="91"/>
    <col min="2818" max="2818" width="23.33203125" style="91" customWidth="1"/>
    <col min="2819" max="2819" width="16.6640625" style="91" bestFit="1" customWidth="1"/>
    <col min="2820" max="2820" width="33" style="91" customWidth="1"/>
    <col min="2821" max="2821" width="13.5546875" style="91" customWidth="1"/>
    <col min="2822" max="2822" width="11.5546875" style="91" customWidth="1"/>
    <col min="2823" max="2823" width="31.44140625" style="91" bestFit="1" customWidth="1"/>
    <col min="2824" max="3071" width="9.109375" style="91"/>
    <col min="3072" max="3072" width="4.5546875" style="91" bestFit="1" customWidth="1"/>
    <col min="3073" max="3073" width="9.109375" style="91"/>
    <col min="3074" max="3074" width="23.33203125" style="91" customWidth="1"/>
    <col min="3075" max="3075" width="16.6640625" style="91" bestFit="1" customWidth="1"/>
    <col min="3076" max="3076" width="33" style="91" customWidth="1"/>
    <col min="3077" max="3077" width="13.5546875" style="91" customWidth="1"/>
    <col min="3078" max="3078" width="11.5546875" style="91" customWidth="1"/>
    <col min="3079" max="3079" width="31.44140625" style="91" bestFit="1" customWidth="1"/>
    <col min="3080" max="3327" width="9.109375" style="91"/>
    <col min="3328" max="3328" width="4.5546875" style="91" bestFit="1" customWidth="1"/>
    <col min="3329" max="3329" width="9.109375" style="91"/>
    <col min="3330" max="3330" width="23.33203125" style="91" customWidth="1"/>
    <col min="3331" max="3331" width="16.6640625" style="91" bestFit="1" customWidth="1"/>
    <col min="3332" max="3332" width="33" style="91" customWidth="1"/>
    <col min="3333" max="3333" width="13.5546875" style="91" customWidth="1"/>
    <col min="3334" max="3334" width="11.5546875" style="91" customWidth="1"/>
    <col min="3335" max="3335" width="31.44140625" style="91" bestFit="1" customWidth="1"/>
    <col min="3336" max="3583" width="9.109375" style="91"/>
    <col min="3584" max="3584" width="4.5546875" style="91" bestFit="1" customWidth="1"/>
    <col min="3585" max="3585" width="9.109375" style="91"/>
    <col min="3586" max="3586" width="23.33203125" style="91" customWidth="1"/>
    <col min="3587" max="3587" width="16.6640625" style="91" bestFit="1" customWidth="1"/>
    <col min="3588" max="3588" width="33" style="91" customWidth="1"/>
    <col min="3589" max="3589" width="13.5546875" style="91" customWidth="1"/>
    <col min="3590" max="3590" width="11.5546875" style="91" customWidth="1"/>
    <col min="3591" max="3591" width="31.44140625" style="91" bestFit="1" customWidth="1"/>
    <col min="3592" max="3839" width="9.109375" style="91"/>
    <col min="3840" max="3840" width="4.5546875" style="91" bestFit="1" customWidth="1"/>
    <col min="3841" max="3841" width="9.109375" style="91"/>
    <col min="3842" max="3842" width="23.33203125" style="91" customWidth="1"/>
    <col min="3843" max="3843" width="16.6640625" style="91" bestFit="1" customWidth="1"/>
    <col min="3844" max="3844" width="33" style="91" customWidth="1"/>
    <col min="3845" max="3845" width="13.5546875" style="91" customWidth="1"/>
    <col min="3846" max="3846" width="11.5546875" style="91" customWidth="1"/>
    <col min="3847" max="3847" width="31.44140625" style="91" bestFit="1" customWidth="1"/>
    <col min="3848" max="4095" width="9.109375" style="91"/>
    <col min="4096" max="4096" width="4.5546875" style="91" bestFit="1" customWidth="1"/>
    <col min="4097" max="4097" width="9.109375" style="91"/>
    <col min="4098" max="4098" width="23.33203125" style="91" customWidth="1"/>
    <col min="4099" max="4099" width="16.6640625" style="91" bestFit="1" customWidth="1"/>
    <col min="4100" max="4100" width="33" style="91" customWidth="1"/>
    <col min="4101" max="4101" width="13.5546875" style="91" customWidth="1"/>
    <col min="4102" max="4102" width="11.5546875" style="91" customWidth="1"/>
    <col min="4103" max="4103" width="31.44140625" style="91" bestFit="1" customWidth="1"/>
    <col min="4104" max="4351" width="9.109375" style="91"/>
    <col min="4352" max="4352" width="4.5546875" style="91" bestFit="1" customWidth="1"/>
    <col min="4353" max="4353" width="9.109375" style="91"/>
    <col min="4354" max="4354" width="23.33203125" style="91" customWidth="1"/>
    <col min="4355" max="4355" width="16.6640625" style="91" bestFit="1" customWidth="1"/>
    <col min="4356" max="4356" width="33" style="91" customWidth="1"/>
    <col min="4357" max="4357" width="13.5546875" style="91" customWidth="1"/>
    <col min="4358" max="4358" width="11.5546875" style="91" customWidth="1"/>
    <col min="4359" max="4359" width="31.44140625" style="91" bestFit="1" customWidth="1"/>
    <col min="4360" max="4607" width="9.109375" style="91"/>
    <col min="4608" max="4608" width="4.5546875" style="91" bestFit="1" customWidth="1"/>
    <col min="4609" max="4609" width="9.109375" style="91"/>
    <col min="4610" max="4610" width="23.33203125" style="91" customWidth="1"/>
    <col min="4611" max="4611" width="16.6640625" style="91" bestFit="1" customWidth="1"/>
    <col min="4612" max="4612" width="33" style="91" customWidth="1"/>
    <col min="4613" max="4613" width="13.5546875" style="91" customWidth="1"/>
    <col min="4614" max="4614" width="11.5546875" style="91" customWidth="1"/>
    <col min="4615" max="4615" width="31.44140625" style="91" bestFit="1" customWidth="1"/>
    <col min="4616" max="4863" width="9.109375" style="91"/>
    <col min="4864" max="4864" width="4.5546875" style="91" bestFit="1" customWidth="1"/>
    <col min="4865" max="4865" width="9.109375" style="91"/>
    <col min="4866" max="4866" width="23.33203125" style="91" customWidth="1"/>
    <col min="4867" max="4867" width="16.6640625" style="91" bestFit="1" customWidth="1"/>
    <col min="4868" max="4868" width="33" style="91" customWidth="1"/>
    <col min="4869" max="4869" width="13.5546875" style="91" customWidth="1"/>
    <col min="4870" max="4870" width="11.5546875" style="91" customWidth="1"/>
    <col min="4871" max="4871" width="31.44140625" style="91" bestFit="1" customWidth="1"/>
    <col min="4872" max="5119" width="9.109375" style="91"/>
    <col min="5120" max="5120" width="4.5546875" style="91" bestFit="1" customWidth="1"/>
    <col min="5121" max="5121" width="9.109375" style="91"/>
    <col min="5122" max="5122" width="23.33203125" style="91" customWidth="1"/>
    <col min="5123" max="5123" width="16.6640625" style="91" bestFit="1" customWidth="1"/>
    <col min="5124" max="5124" width="33" style="91" customWidth="1"/>
    <col min="5125" max="5125" width="13.5546875" style="91" customWidth="1"/>
    <col min="5126" max="5126" width="11.5546875" style="91" customWidth="1"/>
    <col min="5127" max="5127" width="31.44140625" style="91" bestFit="1" customWidth="1"/>
    <col min="5128" max="5375" width="9.109375" style="91"/>
    <col min="5376" max="5376" width="4.5546875" style="91" bestFit="1" customWidth="1"/>
    <col min="5377" max="5377" width="9.109375" style="91"/>
    <col min="5378" max="5378" width="23.33203125" style="91" customWidth="1"/>
    <col min="5379" max="5379" width="16.6640625" style="91" bestFit="1" customWidth="1"/>
    <col min="5380" max="5380" width="33" style="91" customWidth="1"/>
    <col min="5381" max="5381" width="13.5546875" style="91" customWidth="1"/>
    <col min="5382" max="5382" width="11.5546875" style="91" customWidth="1"/>
    <col min="5383" max="5383" width="31.44140625" style="91" bestFit="1" customWidth="1"/>
    <col min="5384" max="5631" width="9.109375" style="91"/>
    <col min="5632" max="5632" width="4.5546875" style="91" bestFit="1" customWidth="1"/>
    <col min="5633" max="5633" width="9.109375" style="91"/>
    <col min="5634" max="5634" width="23.33203125" style="91" customWidth="1"/>
    <col min="5635" max="5635" width="16.6640625" style="91" bestFit="1" customWidth="1"/>
    <col min="5636" max="5636" width="33" style="91" customWidth="1"/>
    <col min="5637" max="5637" width="13.5546875" style="91" customWidth="1"/>
    <col min="5638" max="5638" width="11.5546875" style="91" customWidth="1"/>
    <col min="5639" max="5639" width="31.44140625" style="91" bestFit="1" customWidth="1"/>
    <col min="5640" max="5887" width="9.109375" style="91"/>
    <col min="5888" max="5888" width="4.5546875" style="91" bestFit="1" customWidth="1"/>
    <col min="5889" max="5889" width="9.109375" style="91"/>
    <col min="5890" max="5890" width="23.33203125" style="91" customWidth="1"/>
    <col min="5891" max="5891" width="16.6640625" style="91" bestFit="1" customWidth="1"/>
    <col min="5892" max="5892" width="33" style="91" customWidth="1"/>
    <col min="5893" max="5893" width="13.5546875" style="91" customWidth="1"/>
    <col min="5894" max="5894" width="11.5546875" style="91" customWidth="1"/>
    <col min="5895" max="5895" width="31.44140625" style="91" bestFit="1" customWidth="1"/>
    <col min="5896" max="6143" width="9.109375" style="91"/>
    <col min="6144" max="6144" width="4.5546875" style="91" bestFit="1" customWidth="1"/>
    <col min="6145" max="6145" width="9.109375" style="91"/>
    <col min="6146" max="6146" width="23.33203125" style="91" customWidth="1"/>
    <col min="6147" max="6147" width="16.6640625" style="91" bestFit="1" customWidth="1"/>
    <col min="6148" max="6148" width="33" style="91" customWidth="1"/>
    <col min="6149" max="6149" width="13.5546875" style="91" customWidth="1"/>
    <col min="6150" max="6150" width="11.5546875" style="91" customWidth="1"/>
    <col min="6151" max="6151" width="31.44140625" style="91" bestFit="1" customWidth="1"/>
    <col min="6152" max="6399" width="9.109375" style="91"/>
    <col min="6400" max="6400" width="4.5546875" style="91" bestFit="1" customWidth="1"/>
    <col min="6401" max="6401" width="9.109375" style="91"/>
    <col min="6402" max="6402" width="23.33203125" style="91" customWidth="1"/>
    <col min="6403" max="6403" width="16.6640625" style="91" bestFit="1" customWidth="1"/>
    <col min="6404" max="6404" width="33" style="91" customWidth="1"/>
    <col min="6405" max="6405" width="13.5546875" style="91" customWidth="1"/>
    <col min="6406" max="6406" width="11.5546875" style="91" customWidth="1"/>
    <col min="6407" max="6407" width="31.44140625" style="91" bestFit="1" customWidth="1"/>
    <col min="6408" max="6655" width="9.109375" style="91"/>
    <col min="6656" max="6656" width="4.5546875" style="91" bestFit="1" customWidth="1"/>
    <col min="6657" max="6657" width="9.109375" style="91"/>
    <col min="6658" max="6658" width="23.33203125" style="91" customWidth="1"/>
    <col min="6659" max="6659" width="16.6640625" style="91" bestFit="1" customWidth="1"/>
    <col min="6660" max="6660" width="33" style="91" customWidth="1"/>
    <col min="6661" max="6661" width="13.5546875" style="91" customWidth="1"/>
    <col min="6662" max="6662" width="11.5546875" style="91" customWidth="1"/>
    <col min="6663" max="6663" width="31.44140625" style="91" bestFit="1" customWidth="1"/>
    <col min="6664" max="6911" width="9.109375" style="91"/>
    <col min="6912" max="6912" width="4.5546875" style="91" bestFit="1" customWidth="1"/>
    <col min="6913" max="6913" width="9.109375" style="91"/>
    <col min="6914" max="6914" width="23.33203125" style="91" customWidth="1"/>
    <col min="6915" max="6915" width="16.6640625" style="91" bestFit="1" customWidth="1"/>
    <col min="6916" max="6916" width="33" style="91" customWidth="1"/>
    <col min="6917" max="6917" width="13.5546875" style="91" customWidth="1"/>
    <col min="6918" max="6918" width="11.5546875" style="91" customWidth="1"/>
    <col min="6919" max="6919" width="31.44140625" style="91" bestFit="1" customWidth="1"/>
    <col min="6920" max="7167" width="9.109375" style="91"/>
    <col min="7168" max="7168" width="4.5546875" style="91" bestFit="1" customWidth="1"/>
    <col min="7169" max="7169" width="9.109375" style="91"/>
    <col min="7170" max="7170" width="23.33203125" style="91" customWidth="1"/>
    <col min="7171" max="7171" width="16.6640625" style="91" bestFit="1" customWidth="1"/>
    <col min="7172" max="7172" width="33" style="91" customWidth="1"/>
    <col min="7173" max="7173" width="13.5546875" style="91" customWidth="1"/>
    <col min="7174" max="7174" width="11.5546875" style="91" customWidth="1"/>
    <col min="7175" max="7175" width="31.44140625" style="91" bestFit="1" customWidth="1"/>
    <col min="7176" max="7423" width="9.109375" style="91"/>
    <col min="7424" max="7424" width="4.5546875" style="91" bestFit="1" customWidth="1"/>
    <col min="7425" max="7425" width="9.109375" style="91"/>
    <col min="7426" max="7426" width="23.33203125" style="91" customWidth="1"/>
    <col min="7427" max="7427" width="16.6640625" style="91" bestFit="1" customWidth="1"/>
    <col min="7428" max="7428" width="33" style="91" customWidth="1"/>
    <col min="7429" max="7429" width="13.5546875" style="91" customWidth="1"/>
    <col min="7430" max="7430" width="11.5546875" style="91" customWidth="1"/>
    <col min="7431" max="7431" width="31.44140625" style="91" bestFit="1" customWidth="1"/>
    <col min="7432" max="7679" width="9.109375" style="91"/>
    <col min="7680" max="7680" width="4.5546875" style="91" bestFit="1" customWidth="1"/>
    <col min="7681" max="7681" width="9.109375" style="91"/>
    <col min="7682" max="7682" width="23.33203125" style="91" customWidth="1"/>
    <col min="7683" max="7683" width="16.6640625" style="91" bestFit="1" customWidth="1"/>
    <col min="7684" max="7684" width="33" style="91" customWidth="1"/>
    <col min="7685" max="7685" width="13.5546875" style="91" customWidth="1"/>
    <col min="7686" max="7686" width="11.5546875" style="91" customWidth="1"/>
    <col min="7687" max="7687" width="31.44140625" style="91" bestFit="1" customWidth="1"/>
    <col min="7688" max="7935" width="9.109375" style="91"/>
    <col min="7936" max="7936" width="4.5546875" style="91" bestFit="1" customWidth="1"/>
    <col min="7937" max="7937" width="9.109375" style="91"/>
    <col min="7938" max="7938" width="23.33203125" style="91" customWidth="1"/>
    <col min="7939" max="7939" width="16.6640625" style="91" bestFit="1" customWidth="1"/>
    <col min="7940" max="7940" width="33" style="91" customWidth="1"/>
    <col min="7941" max="7941" width="13.5546875" style="91" customWidth="1"/>
    <col min="7942" max="7942" width="11.5546875" style="91" customWidth="1"/>
    <col min="7943" max="7943" width="31.44140625" style="91" bestFit="1" customWidth="1"/>
    <col min="7944" max="8191" width="9.109375" style="91"/>
    <col min="8192" max="8192" width="4.5546875" style="91" bestFit="1" customWidth="1"/>
    <col min="8193" max="8193" width="9.109375" style="91"/>
    <col min="8194" max="8194" width="23.33203125" style="91" customWidth="1"/>
    <col min="8195" max="8195" width="16.6640625" style="91" bestFit="1" customWidth="1"/>
    <col min="8196" max="8196" width="33" style="91" customWidth="1"/>
    <col min="8197" max="8197" width="13.5546875" style="91" customWidth="1"/>
    <col min="8198" max="8198" width="11.5546875" style="91" customWidth="1"/>
    <col min="8199" max="8199" width="31.44140625" style="91" bestFit="1" customWidth="1"/>
    <col min="8200" max="8447" width="9.109375" style="91"/>
    <col min="8448" max="8448" width="4.5546875" style="91" bestFit="1" customWidth="1"/>
    <col min="8449" max="8449" width="9.109375" style="91"/>
    <col min="8450" max="8450" width="23.33203125" style="91" customWidth="1"/>
    <col min="8451" max="8451" width="16.6640625" style="91" bestFit="1" customWidth="1"/>
    <col min="8452" max="8452" width="33" style="91" customWidth="1"/>
    <col min="8453" max="8453" width="13.5546875" style="91" customWidth="1"/>
    <col min="8454" max="8454" width="11.5546875" style="91" customWidth="1"/>
    <col min="8455" max="8455" width="31.44140625" style="91" bestFit="1" customWidth="1"/>
    <col min="8456" max="8703" width="9.109375" style="91"/>
    <col min="8704" max="8704" width="4.5546875" style="91" bestFit="1" customWidth="1"/>
    <col min="8705" max="8705" width="9.109375" style="91"/>
    <col min="8706" max="8706" width="23.33203125" style="91" customWidth="1"/>
    <col min="8707" max="8707" width="16.6640625" style="91" bestFit="1" customWidth="1"/>
    <col min="8708" max="8708" width="33" style="91" customWidth="1"/>
    <col min="8709" max="8709" width="13.5546875" style="91" customWidth="1"/>
    <col min="8710" max="8710" width="11.5546875" style="91" customWidth="1"/>
    <col min="8711" max="8711" width="31.44140625" style="91" bestFit="1" customWidth="1"/>
    <col min="8712" max="8959" width="9.109375" style="91"/>
    <col min="8960" max="8960" width="4.5546875" style="91" bestFit="1" customWidth="1"/>
    <col min="8961" max="8961" width="9.109375" style="91"/>
    <col min="8962" max="8962" width="23.33203125" style="91" customWidth="1"/>
    <col min="8963" max="8963" width="16.6640625" style="91" bestFit="1" customWidth="1"/>
    <col min="8964" max="8964" width="33" style="91" customWidth="1"/>
    <col min="8965" max="8965" width="13.5546875" style="91" customWidth="1"/>
    <col min="8966" max="8966" width="11.5546875" style="91" customWidth="1"/>
    <col min="8967" max="8967" width="31.44140625" style="91" bestFit="1" customWidth="1"/>
    <col min="8968" max="9215" width="9.109375" style="91"/>
    <col min="9216" max="9216" width="4.5546875" style="91" bestFit="1" customWidth="1"/>
    <col min="9217" max="9217" width="9.109375" style="91"/>
    <col min="9218" max="9218" width="23.33203125" style="91" customWidth="1"/>
    <col min="9219" max="9219" width="16.6640625" style="91" bestFit="1" customWidth="1"/>
    <col min="9220" max="9220" width="33" style="91" customWidth="1"/>
    <col min="9221" max="9221" width="13.5546875" style="91" customWidth="1"/>
    <col min="9222" max="9222" width="11.5546875" style="91" customWidth="1"/>
    <col min="9223" max="9223" width="31.44140625" style="91" bestFit="1" customWidth="1"/>
    <col min="9224" max="9471" width="9.109375" style="91"/>
    <col min="9472" max="9472" width="4.5546875" style="91" bestFit="1" customWidth="1"/>
    <col min="9473" max="9473" width="9.109375" style="91"/>
    <col min="9474" max="9474" width="23.33203125" style="91" customWidth="1"/>
    <col min="9475" max="9475" width="16.6640625" style="91" bestFit="1" customWidth="1"/>
    <col min="9476" max="9476" width="33" style="91" customWidth="1"/>
    <col min="9477" max="9477" width="13.5546875" style="91" customWidth="1"/>
    <col min="9478" max="9478" width="11.5546875" style="91" customWidth="1"/>
    <col min="9479" max="9479" width="31.44140625" style="91" bestFit="1" customWidth="1"/>
    <col min="9480" max="9727" width="9.109375" style="91"/>
    <col min="9728" max="9728" width="4.5546875" style="91" bestFit="1" customWidth="1"/>
    <col min="9729" max="9729" width="9.109375" style="91"/>
    <col min="9730" max="9730" width="23.33203125" style="91" customWidth="1"/>
    <col min="9731" max="9731" width="16.6640625" style="91" bestFit="1" customWidth="1"/>
    <col min="9732" max="9732" width="33" style="91" customWidth="1"/>
    <col min="9733" max="9733" width="13.5546875" style="91" customWidth="1"/>
    <col min="9734" max="9734" width="11.5546875" style="91" customWidth="1"/>
    <col min="9735" max="9735" width="31.44140625" style="91" bestFit="1" customWidth="1"/>
    <col min="9736" max="9983" width="9.109375" style="91"/>
    <col min="9984" max="9984" width="4.5546875" style="91" bestFit="1" customWidth="1"/>
    <col min="9985" max="9985" width="9.109375" style="91"/>
    <col min="9986" max="9986" width="23.33203125" style="91" customWidth="1"/>
    <col min="9987" max="9987" width="16.6640625" style="91" bestFit="1" customWidth="1"/>
    <col min="9988" max="9988" width="33" style="91" customWidth="1"/>
    <col min="9989" max="9989" width="13.5546875" style="91" customWidth="1"/>
    <col min="9990" max="9990" width="11.5546875" style="91" customWidth="1"/>
    <col min="9991" max="9991" width="31.44140625" style="91" bestFit="1" customWidth="1"/>
    <col min="9992" max="10239" width="9.109375" style="91"/>
    <col min="10240" max="10240" width="4.5546875" style="91" bestFit="1" customWidth="1"/>
    <col min="10241" max="10241" width="9.109375" style="91"/>
    <col min="10242" max="10242" width="23.33203125" style="91" customWidth="1"/>
    <col min="10243" max="10243" width="16.6640625" style="91" bestFit="1" customWidth="1"/>
    <col min="10244" max="10244" width="33" style="91" customWidth="1"/>
    <col min="10245" max="10245" width="13.5546875" style="91" customWidth="1"/>
    <col min="10246" max="10246" width="11.5546875" style="91" customWidth="1"/>
    <col min="10247" max="10247" width="31.44140625" style="91" bestFit="1" customWidth="1"/>
    <col min="10248" max="10495" width="9.109375" style="91"/>
    <col min="10496" max="10496" width="4.5546875" style="91" bestFit="1" customWidth="1"/>
    <col min="10497" max="10497" width="9.109375" style="91"/>
    <col min="10498" max="10498" width="23.33203125" style="91" customWidth="1"/>
    <col min="10499" max="10499" width="16.6640625" style="91" bestFit="1" customWidth="1"/>
    <col min="10500" max="10500" width="33" style="91" customWidth="1"/>
    <col min="10501" max="10501" width="13.5546875" style="91" customWidth="1"/>
    <col min="10502" max="10502" width="11.5546875" style="91" customWidth="1"/>
    <col min="10503" max="10503" width="31.44140625" style="91" bestFit="1" customWidth="1"/>
    <col min="10504" max="10751" width="9.109375" style="91"/>
    <col min="10752" max="10752" width="4.5546875" style="91" bestFit="1" customWidth="1"/>
    <col min="10753" max="10753" width="9.109375" style="91"/>
    <col min="10754" max="10754" width="23.33203125" style="91" customWidth="1"/>
    <col min="10755" max="10755" width="16.6640625" style="91" bestFit="1" customWidth="1"/>
    <col min="10756" max="10756" width="33" style="91" customWidth="1"/>
    <col min="10757" max="10757" width="13.5546875" style="91" customWidth="1"/>
    <col min="10758" max="10758" width="11.5546875" style="91" customWidth="1"/>
    <col min="10759" max="10759" width="31.44140625" style="91" bestFit="1" customWidth="1"/>
    <col min="10760" max="11007" width="9.109375" style="91"/>
    <col min="11008" max="11008" width="4.5546875" style="91" bestFit="1" customWidth="1"/>
    <col min="11009" max="11009" width="9.109375" style="91"/>
    <col min="11010" max="11010" width="23.33203125" style="91" customWidth="1"/>
    <col min="11011" max="11011" width="16.6640625" style="91" bestFit="1" customWidth="1"/>
    <col min="11012" max="11012" width="33" style="91" customWidth="1"/>
    <col min="11013" max="11013" width="13.5546875" style="91" customWidth="1"/>
    <col min="11014" max="11014" width="11.5546875" style="91" customWidth="1"/>
    <col min="11015" max="11015" width="31.44140625" style="91" bestFit="1" customWidth="1"/>
    <col min="11016" max="11263" width="9.109375" style="91"/>
    <col min="11264" max="11264" width="4.5546875" style="91" bestFit="1" customWidth="1"/>
    <col min="11265" max="11265" width="9.109375" style="91"/>
    <col min="11266" max="11266" width="23.33203125" style="91" customWidth="1"/>
    <col min="11267" max="11267" width="16.6640625" style="91" bestFit="1" customWidth="1"/>
    <col min="11268" max="11268" width="33" style="91" customWidth="1"/>
    <col min="11269" max="11269" width="13.5546875" style="91" customWidth="1"/>
    <col min="11270" max="11270" width="11.5546875" style="91" customWidth="1"/>
    <col min="11271" max="11271" width="31.44140625" style="91" bestFit="1" customWidth="1"/>
    <col min="11272" max="11519" width="9.109375" style="91"/>
    <col min="11520" max="11520" width="4.5546875" style="91" bestFit="1" customWidth="1"/>
    <col min="11521" max="11521" width="9.109375" style="91"/>
    <col min="11522" max="11522" width="23.33203125" style="91" customWidth="1"/>
    <col min="11523" max="11523" width="16.6640625" style="91" bestFit="1" customWidth="1"/>
    <col min="11524" max="11524" width="33" style="91" customWidth="1"/>
    <col min="11525" max="11525" width="13.5546875" style="91" customWidth="1"/>
    <col min="11526" max="11526" width="11.5546875" style="91" customWidth="1"/>
    <col min="11527" max="11527" width="31.44140625" style="91" bestFit="1" customWidth="1"/>
    <col min="11528" max="11775" width="9.109375" style="91"/>
    <col min="11776" max="11776" width="4.5546875" style="91" bestFit="1" customWidth="1"/>
    <col min="11777" max="11777" width="9.109375" style="91"/>
    <col min="11778" max="11778" width="23.33203125" style="91" customWidth="1"/>
    <col min="11779" max="11779" width="16.6640625" style="91" bestFit="1" customWidth="1"/>
    <col min="11780" max="11780" width="33" style="91" customWidth="1"/>
    <col min="11781" max="11781" width="13.5546875" style="91" customWidth="1"/>
    <col min="11782" max="11782" width="11.5546875" style="91" customWidth="1"/>
    <col min="11783" max="11783" width="31.44140625" style="91" bestFit="1" customWidth="1"/>
    <col min="11784" max="12031" width="9.109375" style="91"/>
    <col min="12032" max="12032" width="4.5546875" style="91" bestFit="1" customWidth="1"/>
    <col min="12033" max="12033" width="9.109375" style="91"/>
    <col min="12034" max="12034" width="23.33203125" style="91" customWidth="1"/>
    <col min="12035" max="12035" width="16.6640625" style="91" bestFit="1" customWidth="1"/>
    <col min="12036" max="12036" width="33" style="91" customWidth="1"/>
    <col min="12037" max="12037" width="13.5546875" style="91" customWidth="1"/>
    <col min="12038" max="12038" width="11.5546875" style="91" customWidth="1"/>
    <col min="12039" max="12039" width="31.44140625" style="91" bestFit="1" customWidth="1"/>
    <col min="12040" max="12287" width="9.109375" style="91"/>
    <col min="12288" max="12288" width="4.5546875" style="91" bestFit="1" customWidth="1"/>
    <col min="12289" max="12289" width="9.109375" style="91"/>
    <col min="12290" max="12290" width="23.33203125" style="91" customWidth="1"/>
    <col min="12291" max="12291" width="16.6640625" style="91" bestFit="1" customWidth="1"/>
    <col min="12292" max="12292" width="33" style="91" customWidth="1"/>
    <col min="12293" max="12293" width="13.5546875" style="91" customWidth="1"/>
    <col min="12294" max="12294" width="11.5546875" style="91" customWidth="1"/>
    <col min="12295" max="12295" width="31.44140625" style="91" bestFit="1" customWidth="1"/>
    <col min="12296" max="12543" width="9.109375" style="91"/>
    <col min="12544" max="12544" width="4.5546875" style="91" bestFit="1" customWidth="1"/>
    <col min="12545" max="12545" width="9.109375" style="91"/>
    <col min="12546" max="12546" width="23.33203125" style="91" customWidth="1"/>
    <col min="12547" max="12547" width="16.6640625" style="91" bestFit="1" customWidth="1"/>
    <col min="12548" max="12548" width="33" style="91" customWidth="1"/>
    <col min="12549" max="12549" width="13.5546875" style="91" customWidth="1"/>
    <col min="12550" max="12550" width="11.5546875" style="91" customWidth="1"/>
    <col min="12551" max="12551" width="31.44140625" style="91" bestFit="1" customWidth="1"/>
    <col min="12552" max="12799" width="9.109375" style="91"/>
    <col min="12800" max="12800" width="4.5546875" style="91" bestFit="1" customWidth="1"/>
    <col min="12801" max="12801" width="9.109375" style="91"/>
    <col min="12802" max="12802" width="23.33203125" style="91" customWidth="1"/>
    <col min="12803" max="12803" width="16.6640625" style="91" bestFit="1" customWidth="1"/>
    <col min="12804" max="12804" width="33" style="91" customWidth="1"/>
    <col min="12805" max="12805" width="13.5546875" style="91" customWidth="1"/>
    <col min="12806" max="12806" width="11.5546875" style="91" customWidth="1"/>
    <col min="12807" max="12807" width="31.44140625" style="91" bestFit="1" customWidth="1"/>
    <col min="12808" max="13055" width="9.109375" style="91"/>
    <col min="13056" max="13056" width="4.5546875" style="91" bestFit="1" customWidth="1"/>
    <col min="13057" max="13057" width="9.109375" style="91"/>
    <col min="13058" max="13058" width="23.33203125" style="91" customWidth="1"/>
    <col min="13059" max="13059" width="16.6640625" style="91" bestFit="1" customWidth="1"/>
    <col min="13060" max="13060" width="33" style="91" customWidth="1"/>
    <col min="13061" max="13061" width="13.5546875" style="91" customWidth="1"/>
    <col min="13062" max="13062" width="11.5546875" style="91" customWidth="1"/>
    <col min="13063" max="13063" width="31.44140625" style="91" bestFit="1" customWidth="1"/>
    <col min="13064" max="13311" width="9.109375" style="91"/>
    <col min="13312" max="13312" width="4.5546875" style="91" bestFit="1" customWidth="1"/>
    <col min="13313" max="13313" width="9.109375" style="91"/>
    <col min="13314" max="13314" width="23.33203125" style="91" customWidth="1"/>
    <col min="13315" max="13315" width="16.6640625" style="91" bestFit="1" customWidth="1"/>
    <col min="13316" max="13316" width="33" style="91" customWidth="1"/>
    <col min="13317" max="13317" width="13.5546875" style="91" customWidth="1"/>
    <col min="13318" max="13318" width="11.5546875" style="91" customWidth="1"/>
    <col min="13319" max="13319" width="31.44140625" style="91" bestFit="1" customWidth="1"/>
    <col min="13320" max="13567" width="9.109375" style="91"/>
    <col min="13568" max="13568" width="4.5546875" style="91" bestFit="1" customWidth="1"/>
    <col min="13569" max="13569" width="9.109375" style="91"/>
    <col min="13570" max="13570" width="23.33203125" style="91" customWidth="1"/>
    <col min="13571" max="13571" width="16.6640625" style="91" bestFit="1" customWidth="1"/>
    <col min="13572" max="13572" width="33" style="91" customWidth="1"/>
    <col min="13573" max="13573" width="13.5546875" style="91" customWidth="1"/>
    <col min="13574" max="13574" width="11.5546875" style="91" customWidth="1"/>
    <col min="13575" max="13575" width="31.44140625" style="91" bestFit="1" customWidth="1"/>
    <col min="13576" max="13823" width="9.109375" style="91"/>
    <col min="13824" max="13824" width="4.5546875" style="91" bestFit="1" customWidth="1"/>
    <col min="13825" max="13825" width="9.109375" style="91"/>
    <col min="13826" max="13826" width="23.33203125" style="91" customWidth="1"/>
    <col min="13827" max="13827" width="16.6640625" style="91" bestFit="1" customWidth="1"/>
    <col min="13828" max="13828" width="33" style="91" customWidth="1"/>
    <col min="13829" max="13829" width="13.5546875" style="91" customWidth="1"/>
    <col min="13830" max="13830" width="11.5546875" style="91" customWidth="1"/>
    <col min="13831" max="13831" width="31.44140625" style="91" bestFit="1" customWidth="1"/>
    <col min="13832" max="14079" width="9.109375" style="91"/>
    <col min="14080" max="14080" width="4.5546875" style="91" bestFit="1" customWidth="1"/>
    <col min="14081" max="14081" width="9.109375" style="91"/>
    <col min="14082" max="14082" width="23.33203125" style="91" customWidth="1"/>
    <col min="14083" max="14083" width="16.6640625" style="91" bestFit="1" customWidth="1"/>
    <col min="14084" max="14084" width="33" style="91" customWidth="1"/>
    <col min="14085" max="14085" width="13.5546875" style="91" customWidth="1"/>
    <col min="14086" max="14086" width="11.5546875" style="91" customWidth="1"/>
    <col min="14087" max="14087" width="31.44140625" style="91" bestFit="1" customWidth="1"/>
    <col min="14088" max="14335" width="9.109375" style="91"/>
    <col min="14336" max="14336" width="4.5546875" style="91" bestFit="1" customWidth="1"/>
    <col min="14337" max="14337" width="9.109375" style="91"/>
    <col min="14338" max="14338" width="23.33203125" style="91" customWidth="1"/>
    <col min="14339" max="14339" width="16.6640625" style="91" bestFit="1" customWidth="1"/>
    <col min="14340" max="14340" width="33" style="91" customWidth="1"/>
    <col min="14341" max="14341" width="13.5546875" style="91" customWidth="1"/>
    <col min="14342" max="14342" width="11.5546875" style="91" customWidth="1"/>
    <col min="14343" max="14343" width="31.44140625" style="91" bestFit="1" customWidth="1"/>
    <col min="14344" max="14591" width="9.109375" style="91"/>
    <col min="14592" max="14592" width="4.5546875" style="91" bestFit="1" customWidth="1"/>
    <col min="14593" max="14593" width="9.109375" style="91"/>
    <col min="14594" max="14594" width="23.33203125" style="91" customWidth="1"/>
    <col min="14595" max="14595" width="16.6640625" style="91" bestFit="1" customWidth="1"/>
    <col min="14596" max="14596" width="33" style="91" customWidth="1"/>
    <col min="14597" max="14597" width="13.5546875" style="91" customWidth="1"/>
    <col min="14598" max="14598" width="11.5546875" style="91" customWidth="1"/>
    <col min="14599" max="14599" width="31.44140625" style="91" bestFit="1" customWidth="1"/>
    <col min="14600" max="14847" width="9.109375" style="91"/>
    <col min="14848" max="14848" width="4.5546875" style="91" bestFit="1" customWidth="1"/>
    <col min="14849" max="14849" width="9.109375" style="91"/>
    <col min="14850" max="14850" width="23.33203125" style="91" customWidth="1"/>
    <col min="14851" max="14851" width="16.6640625" style="91" bestFit="1" customWidth="1"/>
    <col min="14852" max="14852" width="33" style="91" customWidth="1"/>
    <col min="14853" max="14853" width="13.5546875" style="91" customWidth="1"/>
    <col min="14854" max="14854" width="11.5546875" style="91" customWidth="1"/>
    <col min="14855" max="14855" width="31.44140625" style="91" bestFit="1" customWidth="1"/>
    <col min="14856" max="15103" width="9.109375" style="91"/>
    <col min="15104" max="15104" width="4.5546875" style="91" bestFit="1" customWidth="1"/>
    <col min="15105" max="15105" width="9.109375" style="91"/>
    <col min="15106" max="15106" width="23.33203125" style="91" customWidth="1"/>
    <col min="15107" max="15107" width="16.6640625" style="91" bestFit="1" customWidth="1"/>
    <col min="15108" max="15108" width="33" style="91" customWidth="1"/>
    <col min="15109" max="15109" width="13.5546875" style="91" customWidth="1"/>
    <col min="15110" max="15110" width="11.5546875" style="91" customWidth="1"/>
    <col min="15111" max="15111" width="31.44140625" style="91" bestFit="1" customWidth="1"/>
    <col min="15112" max="15359" width="9.109375" style="91"/>
    <col min="15360" max="15360" width="4.5546875" style="91" bestFit="1" customWidth="1"/>
    <col min="15361" max="15361" width="9.109375" style="91"/>
    <col min="15362" max="15362" width="23.33203125" style="91" customWidth="1"/>
    <col min="15363" max="15363" width="16.6640625" style="91" bestFit="1" customWidth="1"/>
    <col min="15364" max="15364" width="33" style="91" customWidth="1"/>
    <col min="15365" max="15365" width="13.5546875" style="91" customWidth="1"/>
    <col min="15366" max="15366" width="11.5546875" style="91" customWidth="1"/>
    <col min="15367" max="15367" width="31.44140625" style="91" bestFit="1" customWidth="1"/>
    <col min="15368" max="15615" width="9.109375" style="91"/>
    <col min="15616" max="15616" width="4.5546875" style="91" bestFit="1" customWidth="1"/>
    <col min="15617" max="15617" width="9.109375" style="91"/>
    <col min="15618" max="15618" width="23.33203125" style="91" customWidth="1"/>
    <col min="15619" max="15619" width="16.6640625" style="91" bestFit="1" customWidth="1"/>
    <col min="15620" max="15620" width="33" style="91" customWidth="1"/>
    <col min="15621" max="15621" width="13.5546875" style="91" customWidth="1"/>
    <col min="15622" max="15622" width="11.5546875" style="91" customWidth="1"/>
    <col min="15623" max="15623" width="31.44140625" style="91" bestFit="1" customWidth="1"/>
    <col min="15624" max="15871" width="9.109375" style="91"/>
    <col min="15872" max="15872" width="4.5546875" style="91" bestFit="1" customWidth="1"/>
    <col min="15873" max="15873" width="9.109375" style="91"/>
    <col min="15874" max="15874" width="23.33203125" style="91" customWidth="1"/>
    <col min="15875" max="15875" width="16.6640625" style="91" bestFit="1" customWidth="1"/>
    <col min="15876" max="15876" width="33" style="91" customWidth="1"/>
    <col min="15877" max="15877" width="13.5546875" style="91" customWidth="1"/>
    <col min="15878" max="15878" width="11.5546875" style="91" customWidth="1"/>
    <col min="15879" max="15879" width="31.44140625" style="91" bestFit="1" customWidth="1"/>
    <col min="15880" max="16127" width="9.109375" style="91"/>
    <col min="16128" max="16128" width="4.5546875" style="91" bestFit="1" customWidth="1"/>
    <col min="16129" max="16129" width="9.109375" style="91"/>
    <col min="16130" max="16130" width="23.33203125" style="91" customWidth="1"/>
    <col min="16131" max="16131" width="16.6640625" style="91" bestFit="1" customWidth="1"/>
    <col min="16132" max="16132" width="33" style="91" customWidth="1"/>
    <col min="16133" max="16133" width="13.5546875" style="91" customWidth="1"/>
    <col min="16134" max="16134" width="11.5546875" style="91" customWidth="1"/>
    <col min="16135" max="16135" width="31.44140625" style="91" bestFit="1" customWidth="1"/>
    <col min="16136" max="16383" width="9.109375" style="91"/>
    <col min="16384" max="16384" width="9.109375" style="91" customWidth="1"/>
  </cols>
  <sheetData>
    <row r="1" spans="1:7" ht="23.4" x14ac:dyDescent="0.45">
      <c r="A1" s="342" t="s">
        <v>109</v>
      </c>
      <c r="B1" s="343"/>
      <c r="C1" s="343"/>
      <c r="D1" s="343"/>
      <c r="E1" s="344" t="s">
        <v>29</v>
      </c>
      <c r="F1" s="344"/>
      <c r="G1" s="96"/>
    </row>
    <row r="2" spans="1:7" ht="14.4" x14ac:dyDescent="0.35">
      <c r="A2" s="97"/>
      <c r="B2" s="98"/>
      <c r="C2" s="99"/>
      <c r="D2" s="99"/>
      <c r="E2" s="99"/>
      <c r="F2" s="99"/>
      <c r="G2" s="100"/>
    </row>
    <row r="3" spans="1:7" ht="16.2" x14ac:dyDescent="0.25">
      <c r="A3" s="101"/>
      <c r="B3" s="102"/>
      <c r="C3" s="345" t="s">
        <v>110</v>
      </c>
      <c r="D3" s="345" t="s">
        <v>111</v>
      </c>
      <c r="E3" s="345" t="s">
        <v>112</v>
      </c>
      <c r="F3" s="345"/>
      <c r="G3" s="346" t="s">
        <v>113</v>
      </c>
    </row>
    <row r="4" spans="1:7" ht="48.6" x14ac:dyDescent="0.25">
      <c r="A4" s="101"/>
      <c r="B4" s="102"/>
      <c r="C4" s="345"/>
      <c r="D4" s="345"/>
      <c r="E4" s="102" t="s">
        <v>114</v>
      </c>
      <c r="F4" s="102" t="s">
        <v>115</v>
      </c>
      <c r="G4" s="346"/>
    </row>
    <row r="5" spans="1:7" ht="32.4" x14ac:dyDescent="0.25">
      <c r="A5" s="101" t="s">
        <v>116</v>
      </c>
      <c r="B5" s="102" t="s">
        <v>117</v>
      </c>
      <c r="C5" s="102">
        <v>1</v>
      </c>
      <c r="D5" s="103"/>
      <c r="E5" s="103"/>
      <c r="F5" s="103"/>
      <c r="G5" s="339"/>
    </row>
    <row r="6" spans="1:7" ht="60" customHeight="1" x14ac:dyDescent="0.25">
      <c r="A6" s="101" t="s">
        <v>118</v>
      </c>
      <c r="B6" s="102" t="s">
        <v>119</v>
      </c>
      <c r="C6" s="102">
        <v>1</v>
      </c>
      <c r="D6" s="103"/>
      <c r="E6" s="103"/>
      <c r="F6" s="103"/>
      <c r="G6" s="340"/>
    </row>
    <row r="7" spans="1:7" ht="64.8" x14ac:dyDescent="0.25">
      <c r="A7" s="101" t="s">
        <v>120</v>
      </c>
      <c r="B7" s="102" t="s">
        <v>121</v>
      </c>
      <c r="C7" s="104">
        <v>0</v>
      </c>
      <c r="D7" s="103"/>
      <c r="E7" s="103"/>
      <c r="F7" s="103"/>
      <c r="G7" s="340"/>
    </row>
    <row r="8" spans="1:7" ht="32.4" x14ac:dyDescent="0.25">
      <c r="A8" s="101" t="s">
        <v>122</v>
      </c>
      <c r="B8" s="102" t="s">
        <v>123</v>
      </c>
      <c r="C8" s="102">
        <v>0</v>
      </c>
      <c r="D8" s="103"/>
      <c r="E8" s="103"/>
      <c r="F8" s="103"/>
      <c r="G8" s="340"/>
    </row>
    <row r="9" spans="1:7" ht="16.2" x14ac:dyDescent="0.25">
      <c r="A9" s="101" t="s">
        <v>124</v>
      </c>
      <c r="B9" s="102" t="s">
        <v>125</v>
      </c>
      <c r="C9" s="102">
        <v>0</v>
      </c>
      <c r="D9" s="103"/>
      <c r="E9" s="103"/>
      <c r="F9" s="103"/>
      <c r="G9" s="340"/>
    </row>
    <row r="10" spans="1:7" ht="16.8" thickBot="1" x14ac:dyDescent="0.3">
      <c r="A10" s="105"/>
      <c r="B10" s="106"/>
      <c r="C10" s="106"/>
      <c r="D10" s="107"/>
      <c r="E10" s="107"/>
      <c r="F10" s="107"/>
      <c r="G10" s="341"/>
    </row>
  </sheetData>
  <mergeCells count="7">
    <mergeCell ref="G5:G10"/>
    <mergeCell ref="A1:D1"/>
    <mergeCell ref="E1:F1"/>
    <mergeCell ref="C3:C4"/>
    <mergeCell ref="D3:D4"/>
    <mergeCell ref="E3:F3"/>
    <mergeCell ref="G3:G4"/>
  </mergeCells>
  <printOptions horizontalCentered="1" verticalCentered="1"/>
  <pageMargins left="0.70866141732283472" right="0.51181102362204722" top="0.51181102362204722" bottom="0.51181102362204722" header="0.31496062992125984" footer="0.31496062992125984"/>
  <pageSetup paperSize="9" scale="60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1"/>
  <sheetViews>
    <sheetView view="pageBreakPreview" topLeftCell="A91" zoomScale="80" zoomScaleNormal="80" zoomScaleSheetLayoutView="80" workbookViewId="0">
      <selection activeCell="T71" sqref="T71"/>
    </sheetView>
  </sheetViews>
  <sheetFormatPr defaultRowHeight="24" customHeight="1" x14ac:dyDescent="0.35"/>
  <cols>
    <col min="1" max="1" width="6.33203125" style="1" customWidth="1"/>
    <col min="2" max="2" width="3.6640625" style="1" customWidth="1"/>
    <col min="3" max="3" width="51" style="1" customWidth="1"/>
    <col min="4" max="4" width="31.33203125" style="1" customWidth="1"/>
    <col min="5" max="5" width="17.33203125" style="1" bestFit="1" customWidth="1"/>
    <col min="6" max="6" width="18.6640625" style="1" bestFit="1" customWidth="1"/>
    <col min="7" max="7" width="17.44140625" style="1" customWidth="1"/>
    <col min="8" max="8" width="16.6640625" style="1" customWidth="1"/>
    <col min="9" max="9" width="18" style="1" customWidth="1"/>
    <col min="10" max="10" width="15.5546875" style="1" bestFit="1" customWidth="1"/>
    <col min="11" max="11" width="12.6640625" style="1" hidden="1" customWidth="1"/>
    <col min="12" max="12" width="27.44140625" style="1" hidden="1" customWidth="1"/>
    <col min="13" max="13" width="31.88671875" style="1" hidden="1" customWidth="1"/>
    <col min="14" max="14" width="31.5546875" style="1" hidden="1" customWidth="1"/>
    <col min="15" max="15" width="32.44140625" style="1" hidden="1" customWidth="1"/>
    <col min="16" max="16" width="22.6640625" style="1" hidden="1" customWidth="1"/>
    <col min="17" max="17" width="23.88671875" style="1" hidden="1" customWidth="1"/>
    <col min="18" max="18" width="23.6640625" style="1" hidden="1" customWidth="1"/>
    <col min="19" max="19" width="23.6640625" style="1" bestFit="1" customWidth="1"/>
    <col min="20" max="20" width="18.33203125" style="1" bestFit="1" customWidth="1"/>
    <col min="21" max="21" width="10.109375" style="1" customWidth="1"/>
    <col min="22" max="247" width="8.88671875" style="1"/>
    <col min="248" max="248" width="6.33203125" style="1" customWidth="1"/>
    <col min="249" max="249" width="3.6640625" style="1" customWidth="1"/>
    <col min="250" max="250" width="51" style="1" customWidth="1"/>
    <col min="251" max="251" width="15.44140625" style="1" customWidth="1"/>
    <col min="252" max="252" width="17.33203125" style="1" bestFit="1" customWidth="1"/>
    <col min="253" max="253" width="18.6640625" style="1" bestFit="1" customWidth="1"/>
    <col min="254" max="254" width="13" style="1" bestFit="1" customWidth="1"/>
    <col min="255" max="255" width="15.5546875" style="1" bestFit="1" customWidth="1"/>
    <col min="256" max="256" width="13" style="1" bestFit="1" customWidth="1"/>
    <col min="257" max="257" width="15.5546875" style="1" bestFit="1" customWidth="1"/>
    <col min="258" max="258" width="8.88671875" style="1"/>
    <col min="259" max="259" width="19.88671875" style="1" bestFit="1" customWidth="1"/>
    <col min="260" max="260" width="16.109375" style="1" customWidth="1"/>
    <col min="261" max="261" width="13.88671875" style="1" customWidth="1"/>
    <col min="262" max="262" width="12.44140625" style="1" customWidth="1"/>
    <col min="263" max="503" width="8.88671875" style="1"/>
    <col min="504" max="504" width="6.33203125" style="1" customWidth="1"/>
    <col min="505" max="505" width="3.6640625" style="1" customWidth="1"/>
    <col min="506" max="506" width="51" style="1" customWidth="1"/>
    <col min="507" max="507" width="15.44140625" style="1" customWidth="1"/>
    <col min="508" max="508" width="17.33203125" style="1" bestFit="1" customWidth="1"/>
    <col min="509" max="509" width="18.6640625" style="1" bestFit="1" customWidth="1"/>
    <col min="510" max="510" width="13" style="1" bestFit="1" customWidth="1"/>
    <col min="511" max="511" width="15.5546875" style="1" bestFit="1" customWidth="1"/>
    <col min="512" max="512" width="13" style="1" bestFit="1" customWidth="1"/>
    <col min="513" max="513" width="15.5546875" style="1" bestFit="1" customWidth="1"/>
    <col min="514" max="514" width="8.88671875" style="1"/>
    <col min="515" max="515" width="19.88671875" style="1" bestFit="1" customWidth="1"/>
    <col min="516" max="516" width="16.109375" style="1" customWidth="1"/>
    <col min="517" max="517" width="13.88671875" style="1" customWidth="1"/>
    <col min="518" max="518" width="12.44140625" style="1" customWidth="1"/>
    <col min="519" max="759" width="8.88671875" style="1"/>
    <col min="760" max="760" width="6.33203125" style="1" customWidth="1"/>
    <col min="761" max="761" width="3.6640625" style="1" customWidth="1"/>
    <col min="762" max="762" width="51" style="1" customWidth="1"/>
    <col min="763" max="763" width="15.44140625" style="1" customWidth="1"/>
    <col min="764" max="764" width="17.33203125" style="1" bestFit="1" customWidth="1"/>
    <col min="765" max="765" width="18.6640625" style="1" bestFit="1" customWidth="1"/>
    <col min="766" max="766" width="13" style="1" bestFit="1" customWidth="1"/>
    <col min="767" max="767" width="15.5546875" style="1" bestFit="1" customWidth="1"/>
    <col min="768" max="768" width="13" style="1" bestFit="1" customWidth="1"/>
    <col min="769" max="769" width="15.5546875" style="1" bestFit="1" customWidth="1"/>
    <col min="770" max="770" width="8.88671875" style="1"/>
    <col min="771" max="771" width="19.88671875" style="1" bestFit="1" customWidth="1"/>
    <col min="772" max="772" width="16.109375" style="1" customWidth="1"/>
    <col min="773" max="773" width="13.88671875" style="1" customWidth="1"/>
    <col min="774" max="774" width="12.44140625" style="1" customWidth="1"/>
    <col min="775" max="1015" width="8.88671875" style="1"/>
    <col min="1016" max="1016" width="6.33203125" style="1" customWidth="1"/>
    <col min="1017" max="1017" width="3.6640625" style="1" customWidth="1"/>
    <col min="1018" max="1018" width="51" style="1" customWidth="1"/>
    <col min="1019" max="1019" width="15.44140625" style="1" customWidth="1"/>
    <col min="1020" max="1020" width="17.33203125" style="1" bestFit="1" customWidth="1"/>
    <col min="1021" max="1021" width="18.6640625" style="1" bestFit="1" customWidth="1"/>
    <col min="1022" max="1022" width="13" style="1" bestFit="1" customWidth="1"/>
    <col min="1023" max="1023" width="15.5546875" style="1" bestFit="1" customWidth="1"/>
    <col min="1024" max="1024" width="13" style="1" bestFit="1" customWidth="1"/>
    <col min="1025" max="1025" width="15.5546875" style="1" bestFit="1" customWidth="1"/>
    <col min="1026" max="1026" width="8.88671875" style="1"/>
    <col min="1027" max="1027" width="19.88671875" style="1" bestFit="1" customWidth="1"/>
    <col min="1028" max="1028" width="16.109375" style="1" customWidth="1"/>
    <col min="1029" max="1029" width="13.88671875" style="1" customWidth="1"/>
    <col min="1030" max="1030" width="12.44140625" style="1" customWidth="1"/>
    <col min="1031" max="1271" width="8.88671875" style="1"/>
    <col min="1272" max="1272" width="6.33203125" style="1" customWidth="1"/>
    <col min="1273" max="1273" width="3.6640625" style="1" customWidth="1"/>
    <col min="1274" max="1274" width="51" style="1" customWidth="1"/>
    <col min="1275" max="1275" width="15.44140625" style="1" customWidth="1"/>
    <col min="1276" max="1276" width="17.33203125" style="1" bestFit="1" customWidth="1"/>
    <col min="1277" max="1277" width="18.6640625" style="1" bestFit="1" customWidth="1"/>
    <col min="1278" max="1278" width="13" style="1" bestFit="1" customWidth="1"/>
    <col min="1279" max="1279" width="15.5546875" style="1" bestFit="1" customWidth="1"/>
    <col min="1280" max="1280" width="13" style="1" bestFit="1" customWidth="1"/>
    <col min="1281" max="1281" width="15.5546875" style="1" bestFit="1" customWidth="1"/>
    <col min="1282" max="1282" width="8.88671875" style="1"/>
    <col min="1283" max="1283" width="19.88671875" style="1" bestFit="1" customWidth="1"/>
    <col min="1284" max="1284" width="16.109375" style="1" customWidth="1"/>
    <col min="1285" max="1285" width="13.88671875" style="1" customWidth="1"/>
    <col min="1286" max="1286" width="12.44140625" style="1" customWidth="1"/>
    <col min="1287" max="1527" width="8.88671875" style="1"/>
    <col min="1528" max="1528" width="6.33203125" style="1" customWidth="1"/>
    <col min="1529" max="1529" width="3.6640625" style="1" customWidth="1"/>
    <col min="1530" max="1530" width="51" style="1" customWidth="1"/>
    <col min="1531" max="1531" width="15.44140625" style="1" customWidth="1"/>
    <col min="1532" max="1532" width="17.33203125" style="1" bestFit="1" customWidth="1"/>
    <col min="1533" max="1533" width="18.6640625" style="1" bestFit="1" customWidth="1"/>
    <col min="1534" max="1534" width="13" style="1" bestFit="1" customWidth="1"/>
    <col min="1535" max="1535" width="15.5546875" style="1" bestFit="1" customWidth="1"/>
    <col min="1536" max="1536" width="13" style="1" bestFit="1" customWidth="1"/>
    <col min="1537" max="1537" width="15.5546875" style="1" bestFit="1" customWidth="1"/>
    <col min="1538" max="1538" width="8.88671875" style="1"/>
    <col min="1539" max="1539" width="19.88671875" style="1" bestFit="1" customWidth="1"/>
    <col min="1540" max="1540" width="16.109375" style="1" customWidth="1"/>
    <col min="1541" max="1541" width="13.88671875" style="1" customWidth="1"/>
    <col min="1542" max="1542" width="12.44140625" style="1" customWidth="1"/>
    <col min="1543" max="1783" width="8.88671875" style="1"/>
    <col min="1784" max="1784" width="6.33203125" style="1" customWidth="1"/>
    <col min="1785" max="1785" width="3.6640625" style="1" customWidth="1"/>
    <col min="1786" max="1786" width="51" style="1" customWidth="1"/>
    <col min="1787" max="1787" width="15.44140625" style="1" customWidth="1"/>
    <col min="1788" max="1788" width="17.33203125" style="1" bestFit="1" customWidth="1"/>
    <col min="1789" max="1789" width="18.6640625" style="1" bestFit="1" customWidth="1"/>
    <col min="1790" max="1790" width="13" style="1" bestFit="1" customWidth="1"/>
    <col min="1791" max="1791" width="15.5546875" style="1" bestFit="1" customWidth="1"/>
    <col min="1792" max="1792" width="13" style="1" bestFit="1" customWidth="1"/>
    <col min="1793" max="1793" width="15.5546875" style="1" bestFit="1" customWidth="1"/>
    <col min="1794" max="1794" width="8.88671875" style="1"/>
    <col min="1795" max="1795" width="19.88671875" style="1" bestFit="1" customWidth="1"/>
    <col min="1796" max="1796" width="16.109375" style="1" customWidth="1"/>
    <col min="1797" max="1797" width="13.88671875" style="1" customWidth="1"/>
    <col min="1798" max="1798" width="12.44140625" style="1" customWidth="1"/>
    <col min="1799" max="2039" width="8.88671875" style="1"/>
    <col min="2040" max="2040" width="6.33203125" style="1" customWidth="1"/>
    <col min="2041" max="2041" width="3.6640625" style="1" customWidth="1"/>
    <col min="2042" max="2042" width="51" style="1" customWidth="1"/>
    <col min="2043" max="2043" width="15.44140625" style="1" customWidth="1"/>
    <col min="2044" max="2044" width="17.33203125" style="1" bestFit="1" customWidth="1"/>
    <col min="2045" max="2045" width="18.6640625" style="1" bestFit="1" customWidth="1"/>
    <col min="2046" max="2046" width="13" style="1" bestFit="1" customWidth="1"/>
    <col min="2047" max="2047" width="15.5546875" style="1" bestFit="1" customWidth="1"/>
    <col min="2048" max="2048" width="13" style="1" bestFit="1" customWidth="1"/>
    <col min="2049" max="2049" width="15.5546875" style="1" bestFit="1" customWidth="1"/>
    <col min="2050" max="2050" width="8.88671875" style="1"/>
    <col min="2051" max="2051" width="19.88671875" style="1" bestFit="1" customWidth="1"/>
    <col min="2052" max="2052" width="16.109375" style="1" customWidth="1"/>
    <col min="2053" max="2053" width="13.88671875" style="1" customWidth="1"/>
    <col min="2054" max="2054" width="12.44140625" style="1" customWidth="1"/>
    <col min="2055" max="2295" width="8.88671875" style="1"/>
    <col min="2296" max="2296" width="6.33203125" style="1" customWidth="1"/>
    <col min="2297" max="2297" width="3.6640625" style="1" customWidth="1"/>
    <col min="2298" max="2298" width="51" style="1" customWidth="1"/>
    <col min="2299" max="2299" width="15.44140625" style="1" customWidth="1"/>
    <col min="2300" max="2300" width="17.33203125" style="1" bestFit="1" customWidth="1"/>
    <col min="2301" max="2301" width="18.6640625" style="1" bestFit="1" customWidth="1"/>
    <col min="2302" max="2302" width="13" style="1" bestFit="1" customWidth="1"/>
    <col min="2303" max="2303" width="15.5546875" style="1" bestFit="1" customWidth="1"/>
    <col min="2304" max="2304" width="13" style="1" bestFit="1" customWidth="1"/>
    <col min="2305" max="2305" width="15.5546875" style="1" bestFit="1" customWidth="1"/>
    <col min="2306" max="2306" width="8.88671875" style="1"/>
    <col min="2307" max="2307" width="19.88671875" style="1" bestFit="1" customWidth="1"/>
    <col min="2308" max="2308" width="16.109375" style="1" customWidth="1"/>
    <col min="2309" max="2309" width="13.88671875" style="1" customWidth="1"/>
    <col min="2310" max="2310" width="12.44140625" style="1" customWidth="1"/>
    <col min="2311" max="2551" width="8.88671875" style="1"/>
    <col min="2552" max="2552" width="6.33203125" style="1" customWidth="1"/>
    <col min="2553" max="2553" width="3.6640625" style="1" customWidth="1"/>
    <col min="2554" max="2554" width="51" style="1" customWidth="1"/>
    <col min="2555" max="2555" width="15.44140625" style="1" customWidth="1"/>
    <col min="2556" max="2556" width="17.33203125" style="1" bestFit="1" customWidth="1"/>
    <col min="2557" max="2557" width="18.6640625" style="1" bestFit="1" customWidth="1"/>
    <col min="2558" max="2558" width="13" style="1" bestFit="1" customWidth="1"/>
    <col min="2559" max="2559" width="15.5546875" style="1" bestFit="1" customWidth="1"/>
    <col min="2560" max="2560" width="13" style="1" bestFit="1" customWidth="1"/>
    <col min="2561" max="2561" width="15.5546875" style="1" bestFit="1" customWidth="1"/>
    <col min="2562" max="2562" width="8.88671875" style="1"/>
    <col min="2563" max="2563" width="19.88671875" style="1" bestFit="1" customWidth="1"/>
    <col min="2564" max="2564" width="16.109375" style="1" customWidth="1"/>
    <col min="2565" max="2565" width="13.88671875" style="1" customWidth="1"/>
    <col min="2566" max="2566" width="12.44140625" style="1" customWidth="1"/>
    <col min="2567" max="2807" width="8.88671875" style="1"/>
    <col min="2808" max="2808" width="6.33203125" style="1" customWidth="1"/>
    <col min="2809" max="2809" width="3.6640625" style="1" customWidth="1"/>
    <col min="2810" max="2810" width="51" style="1" customWidth="1"/>
    <col min="2811" max="2811" width="15.44140625" style="1" customWidth="1"/>
    <col min="2812" max="2812" width="17.33203125" style="1" bestFit="1" customWidth="1"/>
    <col min="2813" max="2813" width="18.6640625" style="1" bestFit="1" customWidth="1"/>
    <col min="2814" max="2814" width="13" style="1" bestFit="1" customWidth="1"/>
    <col min="2815" max="2815" width="15.5546875" style="1" bestFit="1" customWidth="1"/>
    <col min="2816" max="2816" width="13" style="1" bestFit="1" customWidth="1"/>
    <col min="2817" max="2817" width="15.5546875" style="1" bestFit="1" customWidth="1"/>
    <col min="2818" max="2818" width="8.88671875" style="1"/>
    <col min="2819" max="2819" width="19.88671875" style="1" bestFit="1" customWidth="1"/>
    <col min="2820" max="2820" width="16.109375" style="1" customWidth="1"/>
    <col min="2821" max="2821" width="13.88671875" style="1" customWidth="1"/>
    <col min="2822" max="2822" width="12.44140625" style="1" customWidth="1"/>
    <col min="2823" max="3063" width="8.88671875" style="1"/>
    <col min="3064" max="3064" width="6.33203125" style="1" customWidth="1"/>
    <col min="3065" max="3065" width="3.6640625" style="1" customWidth="1"/>
    <col min="3066" max="3066" width="51" style="1" customWidth="1"/>
    <col min="3067" max="3067" width="15.44140625" style="1" customWidth="1"/>
    <col min="3068" max="3068" width="17.33203125" style="1" bestFit="1" customWidth="1"/>
    <col min="3069" max="3069" width="18.6640625" style="1" bestFit="1" customWidth="1"/>
    <col min="3070" max="3070" width="13" style="1" bestFit="1" customWidth="1"/>
    <col min="3071" max="3071" width="15.5546875" style="1" bestFit="1" customWidth="1"/>
    <col min="3072" max="3072" width="13" style="1" bestFit="1" customWidth="1"/>
    <col min="3073" max="3073" width="15.5546875" style="1" bestFit="1" customWidth="1"/>
    <col min="3074" max="3074" width="8.88671875" style="1"/>
    <col min="3075" max="3075" width="19.88671875" style="1" bestFit="1" customWidth="1"/>
    <col min="3076" max="3076" width="16.109375" style="1" customWidth="1"/>
    <col min="3077" max="3077" width="13.88671875" style="1" customWidth="1"/>
    <col min="3078" max="3078" width="12.44140625" style="1" customWidth="1"/>
    <col min="3079" max="3319" width="8.88671875" style="1"/>
    <col min="3320" max="3320" width="6.33203125" style="1" customWidth="1"/>
    <col min="3321" max="3321" width="3.6640625" style="1" customWidth="1"/>
    <col min="3322" max="3322" width="51" style="1" customWidth="1"/>
    <col min="3323" max="3323" width="15.44140625" style="1" customWidth="1"/>
    <col min="3324" max="3324" width="17.33203125" style="1" bestFit="1" customWidth="1"/>
    <col min="3325" max="3325" width="18.6640625" style="1" bestFit="1" customWidth="1"/>
    <col min="3326" max="3326" width="13" style="1" bestFit="1" customWidth="1"/>
    <col min="3327" max="3327" width="15.5546875" style="1" bestFit="1" customWidth="1"/>
    <col min="3328" max="3328" width="13" style="1" bestFit="1" customWidth="1"/>
    <col min="3329" max="3329" width="15.5546875" style="1" bestFit="1" customWidth="1"/>
    <col min="3330" max="3330" width="8.88671875" style="1"/>
    <col min="3331" max="3331" width="19.88671875" style="1" bestFit="1" customWidth="1"/>
    <col min="3332" max="3332" width="16.109375" style="1" customWidth="1"/>
    <col min="3333" max="3333" width="13.88671875" style="1" customWidth="1"/>
    <col min="3334" max="3334" width="12.44140625" style="1" customWidth="1"/>
    <col min="3335" max="3575" width="8.88671875" style="1"/>
    <col min="3576" max="3576" width="6.33203125" style="1" customWidth="1"/>
    <col min="3577" max="3577" width="3.6640625" style="1" customWidth="1"/>
    <col min="3578" max="3578" width="51" style="1" customWidth="1"/>
    <col min="3579" max="3579" width="15.44140625" style="1" customWidth="1"/>
    <col min="3580" max="3580" width="17.33203125" style="1" bestFit="1" customWidth="1"/>
    <col min="3581" max="3581" width="18.6640625" style="1" bestFit="1" customWidth="1"/>
    <col min="3582" max="3582" width="13" style="1" bestFit="1" customWidth="1"/>
    <col min="3583" max="3583" width="15.5546875" style="1" bestFit="1" customWidth="1"/>
    <col min="3584" max="3584" width="13" style="1" bestFit="1" customWidth="1"/>
    <col min="3585" max="3585" width="15.5546875" style="1" bestFit="1" customWidth="1"/>
    <col min="3586" max="3586" width="8.88671875" style="1"/>
    <col min="3587" max="3587" width="19.88671875" style="1" bestFit="1" customWidth="1"/>
    <col min="3588" max="3588" width="16.109375" style="1" customWidth="1"/>
    <col min="3589" max="3589" width="13.88671875" style="1" customWidth="1"/>
    <col min="3590" max="3590" width="12.44140625" style="1" customWidth="1"/>
    <col min="3591" max="3831" width="8.88671875" style="1"/>
    <col min="3832" max="3832" width="6.33203125" style="1" customWidth="1"/>
    <col min="3833" max="3833" width="3.6640625" style="1" customWidth="1"/>
    <col min="3834" max="3834" width="51" style="1" customWidth="1"/>
    <col min="3835" max="3835" width="15.44140625" style="1" customWidth="1"/>
    <col min="3836" max="3836" width="17.33203125" style="1" bestFit="1" customWidth="1"/>
    <col min="3837" max="3837" width="18.6640625" style="1" bestFit="1" customWidth="1"/>
    <col min="3838" max="3838" width="13" style="1" bestFit="1" customWidth="1"/>
    <col min="3839" max="3839" width="15.5546875" style="1" bestFit="1" customWidth="1"/>
    <col min="3840" max="3840" width="13" style="1" bestFit="1" customWidth="1"/>
    <col min="3841" max="3841" width="15.5546875" style="1" bestFit="1" customWidth="1"/>
    <col min="3842" max="3842" width="8.88671875" style="1"/>
    <col min="3843" max="3843" width="19.88671875" style="1" bestFit="1" customWidth="1"/>
    <col min="3844" max="3844" width="16.109375" style="1" customWidth="1"/>
    <col min="3845" max="3845" width="13.88671875" style="1" customWidth="1"/>
    <col min="3846" max="3846" width="12.44140625" style="1" customWidth="1"/>
    <col min="3847" max="4087" width="8.88671875" style="1"/>
    <col min="4088" max="4088" width="6.33203125" style="1" customWidth="1"/>
    <col min="4089" max="4089" width="3.6640625" style="1" customWidth="1"/>
    <col min="4090" max="4090" width="51" style="1" customWidth="1"/>
    <col min="4091" max="4091" width="15.44140625" style="1" customWidth="1"/>
    <col min="4092" max="4092" width="17.33203125" style="1" bestFit="1" customWidth="1"/>
    <col min="4093" max="4093" width="18.6640625" style="1" bestFit="1" customWidth="1"/>
    <col min="4094" max="4094" width="13" style="1" bestFit="1" customWidth="1"/>
    <col min="4095" max="4095" width="15.5546875" style="1" bestFit="1" customWidth="1"/>
    <col min="4096" max="4096" width="13" style="1" bestFit="1" customWidth="1"/>
    <col min="4097" max="4097" width="15.5546875" style="1" bestFit="1" customWidth="1"/>
    <col min="4098" max="4098" width="8.88671875" style="1"/>
    <col min="4099" max="4099" width="19.88671875" style="1" bestFit="1" customWidth="1"/>
    <col min="4100" max="4100" width="16.109375" style="1" customWidth="1"/>
    <col min="4101" max="4101" width="13.88671875" style="1" customWidth="1"/>
    <col min="4102" max="4102" width="12.44140625" style="1" customWidth="1"/>
    <col min="4103" max="4343" width="8.88671875" style="1"/>
    <col min="4344" max="4344" width="6.33203125" style="1" customWidth="1"/>
    <col min="4345" max="4345" width="3.6640625" style="1" customWidth="1"/>
    <col min="4346" max="4346" width="51" style="1" customWidth="1"/>
    <col min="4347" max="4347" width="15.44140625" style="1" customWidth="1"/>
    <col min="4348" max="4348" width="17.33203125" style="1" bestFit="1" customWidth="1"/>
    <col min="4349" max="4349" width="18.6640625" style="1" bestFit="1" customWidth="1"/>
    <col min="4350" max="4350" width="13" style="1" bestFit="1" customWidth="1"/>
    <col min="4351" max="4351" width="15.5546875" style="1" bestFit="1" customWidth="1"/>
    <col min="4352" max="4352" width="13" style="1" bestFit="1" customWidth="1"/>
    <col min="4353" max="4353" width="15.5546875" style="1" bestFit="1" customWidth="1"/>
    <col min="4354" max="4354" width="8.88671875" style="1"/>
    <col min="4355" max="4355" width="19.88671875" style="1" bestFit="1" customWidth="1"/>
    <col min="4356" max="4356" width="16.109375" style="1" customWidth="1"/>
    <col min="4357" max="4357" width="13.88671875" style="1" customWidth="1"/>
    <col min="4358" max="4358" width="12.44140625" style="1" customWidth="1"/>
    <col min="4359" max="4599" width="8.88671875" style="1"/>
    <col min="4600" max="4600" width="6.33203125" style="1" customWidth="1"/>
    <col min="4601" max="4601" width="3.6640625" style="1" customWidth="1"/>
    <col min="4602" max="4602" width="51" style="1" customWidth="1"/>
    <col min="4603" max="4603" width="15.44140625" style="1" customWidth="1"/>
    <col min="4604" max="4604" width="17.33203125" style="1" bestFit="1" customWidth="1"/>
    <col min="4605" max="4605" width="18.6640625" style="1" bestFit="1" customWidth="1"/>
    <col min="4606" max="4606" width="13" style="1" bestFit="1" customWidth="1"/>
    <col min="4607" max="4607" width="15.5546875" style="1" bestFit="1" customWidth="1"/>
    <col min="4608" max="4608" width="13" style="1" bestFit="1" customWidth="1"/>
    <col min="4609" max="4609" width="15.5546875" style="1" bestFit="1" customWidth="1"/>
    <col min="4610" max="4610" width="8.88671875" style="1"/>
    <col min="4611" max="4611" width="19.88671875" style="1" bestFit="1" customWidth="1"/>
    <col min="4612" max="4612" width="16.109375" style="1" customWidth="1"/>
    <col min="4613" max="4613" width="13.88671875" style="1" customWidth="1"/>
    <col min="4614" max="4614" width="12.44140625" style="1" customWidth="1"/>
    <col min="4615" max="4855" width="8.88671875" style="1"/>
    <col min="4856" max="4856" width="6.33203125" style="1" customWidth="1"/>
    <col min="4857" max="4857" width="3.6640625" style="1" customWidth="1"/>
    <col min="4858" max="4858" width="51" style="1" customWidth="1"/>
    <col min="4859" max="4859" width="15.44140625" style="1" customWidth="1"/>
    <col min="4860" max="4860" width="17.33203125" style="1" bestFit="1" customWidth="1"/>
    <col min="4861" max="4861" width="18.6640625" style="1" bestFit="1" customWidth="1"/>
    <col min="4862" max="4862" width="13" style="1" bestFit="1" customWidth="1"/>
    <col min="4863" max="4863" width="15.5546875" style="1" bestFit="1" customWidth="1"/>
    <col min="4864" max="4864" width="13" style="1" bestFit="1" customWidth="1"/>
    <col min="4865" max="4865" width="15.5546875" style="1" bestFit="1" customWidth="1"/>
    <col min="4866" max="4866" width="8.88671875" style="1"/>
    <col min="4867" max="4867" width="19.88671875" style="1" bestFit="1" customWidth="1"/>
    <col min="4868" max="4868" width="16.109375" style="1" customWidth="1"/>
    <col min="4869" max="4869" width="13.88671875" style="1" customWidth="1"/>
    <col min="4870" max="4870" width="12.44140625" style="1" customWidth="1"/>
    <col min="4871" max="5111" width="8.88671875" style="1"/>
    <col min="5112" max="5112" width="6.33203125" style="1" customWidth="1"/>
    <col min="5113" max="5113" width="3.6640625" style="1" customWidth="1"/>
    <col min="5114" max="5114" width="51" style="1" customWidth="1"/>
    <col min="5115" max="5115" width="15.44140625" style="1" customWidth="1"/>
    <col min="5116" max="5116" width="17.33203125" style="1" bestFit="1" customWidth="1"/>
    <col min="5117" max="5117" width="18.6640625" style="1" bestFit="1" customWidth="1"/>
    <col min="5118" max="5118" width="13" style="1" bestFit="1" customWidth="1"/>
    <col min="5119" max="5119" width="15.5546875" style="1" bestFit="1" customWidth="1"/>
    <col min="5120" max="5120" width="13" style="1" bestFit="1" customWidth="1"/>
    <col min="5121" max="5121" width="15.5546875" style="1" bestFit="1" customWidth="1"/>
    <col min="5122" max="5122" width="8.88671875" style="1"/>
    <col min="5123" max="5123" width="19.88671875" style="1" bestFit="1" customWidth="1"/>
    <col min="5124" max="5124" width="16.109375" style="1" customWidth="1"/>
    <col min="5125" max="5125" width="13.88671875" style="1" customWidth="1"/>
    <col min="5126" max="5126" width="12.44140625" style="1" customWidth="1"/>
    <col min="5127" max="5367" width="8.88671875" style="1"/>
    <col min="5368" max="5368" width="6.33203125" style="1" customWidth="1"/>
    <col min="5369" max="5369" width="3.6640625" style="1" customWidth="1"/>
    <col min="5370" max="5370" width="51" style="1" customWidth="1"/>
    <col min="5371" max="5371" width="15.44140625" style="1" customWidth="1"/>
    <col min="5372" max="5372" width="17.33203125" style="1" bestFit="1" customWidth="1"/>
    <col min="5373" max="5373" width="18.6640625" style="1" bestFit="1" customWidth="1"/>
    <col min="5374" max="5374" width="13" style="1" bestFit="1" customWidth="1"/>
    <col min="5375" max="5375" width="15.5546875" style="1" bestFit="1" customWidth="1"/>
    <col min="5376" max="5376" width="13" style="1" bestFit="1" customWidth="1"/>
    <col min="5377" max="5377" width="15.5546875" style="1" bestFit="1" customWidth="1"/>
    <col min="5378" max="5378" width="8.88671875" style="1"/>
    <col min="5379" max="5379" width="19.88671875" style="1" bestFit="1" customWidth="1"/>
    <col min="5380" max="5380" width="16.109375" style="1" customWidth="1"/>
    <col min="5381" max="5381" width="13.88671875" style="1" customWidth="1"/>
    <col min="5382" max="5382" width="12.44140625" style="1" customWidth="1"/>
    <col min="5383" max="5623" width="8.88671875" style="1"/>
    <col min="5624" max="5624" width="6.33203125" style="1" customWidth="1"/>
    <col min="5625" max="5625" width="3.6640625" style="1" customWidth="1"/>
    <col min="5626" max="5626" width="51" style="1" customWidth="1"/>
    <col min="5627" max="5627" width="15.44140625" style="1" customWidth="1"/>
    <col min="5628" max="5628" width="17.33203125" style="1" bestFit="1" customWidth="1"/>
    <col min="5629" max="5629" width="18.6640625" style="1" bestFit="1" customWidth="1"/>
    <col min="5630" max="5630" width="13" style="1" bestFit="1" customWidth="1"/>
    <col min="5631" max="5631" width="15.5546875" style="1" bestFit="1" customWidth="1"/>
    <col min="5632" max="5632" width="13" style="1" bestFit="1" customWidth="1"/>
    <col min="5633" max="5633" width="15.5546875" style="1" bestFit="1" customWidth="1"/>
    <col min="5634" max="5634" width="8.88671875" style="1"/>
    <col min="5635" max="5635" width="19.88671875" style="1" bestFit="1" customWidth="1"/>
    <col min="5636" max="5636" width="16.109375" style="1" customWidth="1"/>
    <col min="5637" max="5637" width="13.88671875" style="1" customWidth="1"/>
    <col min="5638" max="5638" width="12.44140625" style="1" customWidth="1"/>
    <col min="5639" max="5879" width="8.88671875" style="1"/>
    <col min="5880" max="5880" width="6.33203125" style="1" customWidth="1"/>
    <col min="5881" max="5881" width="3.6640625" style="1" customWidth="1"/>
    <col min="5882" max="5882" width="51" style="1" customWidth="1"/>
    <col min="5883" max="5883" width="15.44140625" style="1" customWidth="1"/>
    <col min="5884" max="5884" width="17.33203125" style="1" bestFit="1" customWidth="1"/>
    <col min="5885" max="5885" width="18.6640625" style="1" bestFit="1" customWidth="1"/>
    <col min="5886" max="5886" width="13" style="1" bestFit="1" customWidth="1"/>
    <col min="5887" max="5887" width="15.5546875" style="1" bestFit="1" customWidth="1"/>
    <col min="5888" max="5888" width="13" style="1" bestFit="1" customWidth="1"/>
    <col min="5889" max="5889" width="15.5546875" style="1" bestFit="1" customWidth="1"/>
    <col min="5890" max="5890" width="8.88671875" style="1"/>
    <col min="5891" max="5891" width="19.88671875" style="1" bestFit="1" customWidth="1"/>
    <col min="5892" max="5892" width="16.109375" style="1" customWidth="1"/>
    <col min="5893" max="5893" width="13.88671875" style="1" customWidth="1"/>
    <col min="5894" max="5894" width="12.44140625" style="1" customWidth="1"/>
    <col min="5895" max="6135" width="8.88671875" style="1"/>
    <col min="6136" max="6136" width="6.33203125" style="1" customWidth="1"/>
    <col min="6137" max="6137" width="3.6640625" style="1" customWidth="1"/>
    <col min="6138" max="6138" width="51" style="1" customWidth="1"/>
    <col min="6139" max="6139" width="15.44140625" style="1" customWidth="1"/>
    <col min="6140" max="6140" width="17.33203125" style="1" bestFit="1" customWidth="1"/>
    <col min="6141" max="6141" width="18.6640625" style="1" bestFit="1" customWidth="1"/>
    <col min="6142" max="6142" width="13" style="1" bestFit="1" customWidth="1"/>
    <col min="6143" max="6143" width="15.5546875" style="1" bestFit="1" customWidth="1"/>
    <col min="6144" max="6144" width="13" style="1" bestFit="1" customWidth="1"/>
    <col min="6145" max="6145" width="15.5546875" style="1" bestFit="1" customWidth="1"/>
    <col min="6146" max="6146" width="8.88671875" style="1"/>
    <col min="6147" max="6147" width="19.88671875" style="1" bestFit="1" customWidth="1"/>
    <col min="6148" max="6148" width="16.109375" style="1" customWidth="1"/>
    <col min="6149" max="6149" width="13.88671875" style="1" customWidth="1"/>
    <col min="6150" max="6150" width="12.44140625" style="1" customWidth="1"/>
    <col min="6151" max="6391" width="8.88671875" style="1"/>
    <col min="6392" max="6392" width="6.33203125" style="1" customWidth="1"/>
    <col min="6393" max="6393" width="3.6640625" style="1" customWidth="1"/>
    <col min="6394" max="6394" width="51" style="1" customWidth="1"/>
    <col min="6395" max="6395" width="15.44140625" style="1" customWidth="1"/>
    <col min="6396" max="6396" width="17.33203125" style="1" bestFit="1" customWidth="1"/>
    <col min="6397" max="6397" width="18.6640625" style="1" bestFit="1" customWidth="1"/>
    <col min="6398" max="6398" width="13" style="1" bestFit="1" customWidth="1"/>
    <col min="6399" max="6399" width="15.5546875" style="1" bestFit="1" customWidth="1"/>
    <col min="6400" max="6400" width="13" style="1" bestFit="1" customWidth="1"/>
    <col min="6401" max="6401" width="15.5546875" style="1" bestFit="1" customWidth="1"/>
    <col min="6402" max="6402" width="8.88671875" style="1"/>
    <col min="6403" max="6403" width="19.88671875" style="1" bestFit="1" customWidth="1"/>
    <col min="6404" max="6404" width="16.109375" style="1" customWidth="1"/>
    <col min="6405" max="6405" width="13.88671875" style="1" customWidth="1"/>
    <col min="6406" max="6406" width="12.44140625" style="1" customWidth="1"/>
    <col min="6407" max="6647" width="8.88671875" style="1"/>
    <col min="6648" max="6648" width="6.33203125" style="1" customWidth="1"/>
    <col min="6649" max="6649" width="3.6640625" style="1" customWidth="1"/>
    <col min="6650" max="6650" width="51" style="1" customWidth="1"/>
    <col min="6651" max="6651" width="15.44140625" style="1" customWidth="1"/>
    <col min="6652" max="6652" width="17.33203125" style="1" bestFit="1" customWidth="1"/>
    <col min="6653" max="6653" width="18.6640625" style="1" bestFit="1" customWidth="1"/>
    <col min="6654" max="6654" width="13" style="1" bestFit="1" customWidth="1"/>
    <col min="6655" max="6655" width="15.5546875" style="1" bestFit="1" customWidth="1"/>
    <col min="6656" max="6656" width="13" style="1" bestFit="1" customWidth="1"/>
    <col min="6657" max="6657" width="15.5546875" style="1" bestFit="1" customWidth="1"/>
    <col min="6658" max="6658" width="8.88671875" style="1"/>
    <col min="6659" max="6659" width="19.88671875" style="1" bestFit="1" customWidth="1"/>
    <col min="6660" max="6660" width="16.109375" style="1" customWidth="1"/>
    <col min="6661" max="6661" width="13.88671875" style="1" customWidth="1"/>
    <col min="6662" max="6662" width="12.44140625" style="1" customWidth="1"/>
    <col min="6663" max="6903" width="8.88671875" style="1"/>
    <col min="6904" max="6904" width="6.33203125" style="1" customWidth="1"/>
    <col min="6905" max="6905" width="3.6640625" style="1" customWidth="1"/>
    <col min="6906" max="6906" width="51" style="1" customWidth="1"/>
    <col min="6907" max="6907" width="15.44140625" style="1" customWidth="1"/>
    <col min="6908" max="6908" width="17.33203125" style="1" bestFit="1" customWidth="1"/>
    <col min="6909" max="6909" width="18.6640625" style="1" bestFit="1" customWidth="1"/>
    <col min="6910" max="6910" width="13" style="1" bestFit="1" customWidth="1"/>
    <col min="6911" max="6911" width="15.5546875" style="1" bestFit="1" customWidth="1"/>
    <col min="6912" max="6912" width="13" style="1" bestFit="1" customWidth="1"/>
    <col min="6913" max="6913" width="15.5546875" style="1" bestFit="1" customWidth="1"/>
    <col min="6914" max="6914" width="8.88671875" style="1"/>
    <col min="6915" max="6915" width="19.88671875" style="1" bestFit="1" customWidth="1"/>
    <col min="6916" max="6916" width="16.109375" style="1" customWidth="1"/>
    <col min="6917" max="6917" width="13.88671875" style="1" customWidth="1"/>
    <col min="6918" max="6918" width="12.44140625" style="1" customWidth="1"/>
    <col min="6919" max="7159" width="8.88671875" style="1"/>
    <col min="7160" max="7160" width="6.33203125" style="1" customWidth="1"/>
    <col min="7161" max="7161" width="3.6640625" style="1" customWidth="1"/>
    <col min="7162" max="7162" width="51" style="1" customWidth="1"/>
    <col min="7163" max="7163" width="15.44140625" style="1" customWidth="1"/>
    <col min="7164" max="7164" width="17.33203125" style="1" bestFit="1" customWidth="1"/>
    <col min="7165" max="7165" width="18.6640625" style="1" bestFit="1" customWidth="1"/>
    <col min="7166" max="7166" width="13" style="1" bestFit="1" customWidth="1"/>
    <col min="7167" max="7167" width="15.5546875" style="1" bestFit="1" customWidth="1"/>
    <col min="7168" max="7168" width="13" style="1" bestFit="1" customWidth="1"/>
    <col min="7169" max="7169" width="15.5546875" style="1" bestFit="1" customWidth="1"/>
    <col min="7170" max="7170" width="8.88671875" style="1"/>
    <col min="7171" max="7171" width="19.88671875" style="1" bestFit="1" customWidth="1"/>
    <col min="7172" max="7172" width="16.109375" style="1" customWidth="1"/>
    <col min="7173" max="7173" width="13.88671875" style="1" customWidth="1"/>
    <col min="7174" max="7174" width="12.44140625" style="1" customWidth="1"/>
    <col min="7175" max="7415" width="8.88671875" style="1"/>
    <col min="7416" max="7416" width="6.33203125" style="1" customWidth="1"/>
    <col min="7417" max="7417" width="3.6640625" style="1" customWidth="1"/>
    <col min="7418" max="7418" width="51" style="1" customWidth="1"/>
    <col min="7419" max="7419" width="15.44140625" style="1" customWidth="1"/>
    <col min="7420" max="7420" width="17.33203125" style="1" bestFit="1" customWidth="1"/>
    <col min="7421" max="7421" width="18.6640625" style="1" bestFit="1" customWidth="1"/>
    <col min="7422" max="7422" width="13" style="1" bestFit="1" customWidth="1"/>
    <col min="7423" max="7423" width="15.5546875" style="1" bestFit="1" customWidth="1"/>
    <col min="7424" max="7424" width="13" style="1" bestFit="1" customWidth="1"/>
    <col min="7425" max="7425" width="15.5546875" style="1" bestFit="1" customWidth="1"/>
    <col min="7426" max="7426" width="8.88671875" style="1"/>
    <col min="7427" max="7427" width="19.88671875" style="1" bestFit="1" customWidth="1"/>
    <col min="7428" max="7428" width="16.109375" style="1" customWidth="1"/>
    <col min="7429" max="7429" width="13.88671875" style="1" customWidth="1"/>
    <col min="7430" max="7430" width="12.44140625" style="1" customWidth="1"/>
    <col min="7431" max="7671" width="8.88671875" style="1"/>
    <col min="7672" max="7672" width="6.33203125" style="1" customWidth="1"/>
    <col min="7673" max="7673" width="3.6640625" style="1" customWidth="1"/>
    <col min="7674" max="7674" width="51" style="1" customWidth="1"/>
    <col min="7675" max="7675" width="15.44140625" style="1" customWidth="1"/>
    <col min="7676" max="7676" width="17.33203125" style="1" bestFit="1" customWidth="1"/>
    <col min="7677" max="7677" width="18.6640625" style="1" bestFit="1" customWidth="1"/>
    <col min="7678" max="7678" width="13" style="1" bestFit="1" customWidth="1"/>
    <col min="7679" max="7679" width="15.5546875" style="1" bestFit="1" customWidth="1"/>
    <col min="7680" max="7680" width="13" style="1" bestFit="1" customWidth="1"/>
    <col min="7681" max="7681" width="15.5546875" style="1" bestFit="1" customWidth="1"/>
    <col min="7682" max="7682" width="8.88671875" style="1"/>
    <col min="7683" max="7683" width="19.88671875" style="1" bestFit="1" customWidth="1"/>
    <col min="7684" max="7684" width="16.109375" style="1" customWidth="1"/>
    <col min="7685" max="7685" width="13.88671875" style="1" customWidth="1"/>
    <col min="7686" max="7686" width="12.44140625" style="1" customWidth="1"/>
    <col min="7687" max="7927" width="8.88671875" style="1"/>
    <col min="7928" max="7928" width="6.33203125" style="1" customWidth="1"/>
    <col min="7929" max="7929" width="3.6640625" style="1" customWidth="1"/>
    <col min="7930" max="7930" width="51" style="1" customWidth="1"/>
    <col min="7931" max="7931" width="15.44140625" style="1" customWidth="1"/>
    <col min="7932" max="7932" width="17.33203125" style="1" bestFit="1" customWidth="1"/>
    <col min="7933" max="7933" width="18.6640625" style="1" bestFit="1" customWidth="1"/>
    <col min="7934" max="7934" width="13" style="1" bestFit="1" customWidth="1"/>
    <col min="7935" max="7935" width="15.5546875" style="1" bestFit="1" customWidth="1"/>
    <col min="7936" max="7936" width="13" style="1" bestFit="1" customWidth="1"/>
    <col min="7937" max="7937" width="15.5546875" style="1" bestFit="1" customWidth="1"/>
    <col min="7938" max="7938" width="8.88671875" style="1"/>
    <col min="7939" max="7939" width="19.88671875" style="1" bestFit="1" customWidth="1"/>
    <col min="7940" max="7940" width="16.109375" style="1" customWidth="1"/>
    <col min="7941" max="7941" width="13.88671875" style="1" customWidth="1"/>
    <col min="7942" max="7942" width="12.44140625" style="1" customWidth="1"/>
    <col min="7943" max="8183" width="8.88671875" style="1"/>
    <col min="8184" max="8184" width="6.33203125" style="1" customWidth="1"/>
    <col min="8185" max="8185" width="3.6640625" style="1" customWidth="1"/>
    <col min="8186" max="8186" width="51" style="1" customWidth="1"/>
    <col min="8187" max="8187" width="15.44140625" style="1" customWidth="1"/>
    <col min="8188" max="8188" width="17.33203125" style="1" bestFit="1" customWidth="1"/>
    <col min="8189" max="8189" width="18.6640625" style="1" bestFit="1" customWidth="1"/>
    <col min="8190" max="8190" width="13" style="1" bestFit="1" customWidth="1"/>
    <col min="8191" max="8191" width="15.5546875" style="1" bestFit="1" customWidth="1"/>
    <col min="8192" max="8192" width="13" style="1" bestFit="1" customWidth="1"/>
    <col min="8193" max="8193" width="15.5546875" style="1" bestFit="1" customWidth="1"/>
    <col min="8194" max="8194" width="8.88671875" style="1"/>
    <col min="8195" max="8195" width="19.88671875" style="1" bestFit="1" customWidth="1"/>
    <col min="8196" max="8196" width="16.109375" style="1" customWidth="1"/>
    <col min="8197" max="8197" width="13.88671875" style="1" customWidth="1"/>
    <col min="8198" max="8198" width="12.44140625" style="1" customWidth="1"/>
    <col min="8199" max="8439" width="8.88671875" style="1"/>
    <col min="8440" max="8440" width="6.33203125" style="1" customWidth="1"/>
    <col min="8441" max="8441" width="3.6640625" style="1" customWidth="1"/>
    <col min="8442" max="8442" width="51" style="1" customWidth="1"/>
    <col min="8443" max="8443" width="15.44140625" style="1" customWidth="1"/>
    <col min="8444" max="8444" width="17.33203125" style="1" bestFit="1" customWidth="1"/>
    <col min="8445" max="8445" width="18.6640625" style="1" bestFit="1" customWidth="1"/>
    <col min="8446" max="8446" width="13" style="1" bestFit="1" customWidth="1"/>
    <col min="8447" max="8447" width="15.5546875" style="1" bestFit="1" customWidth="1"/>
    <col min="8448" max="8448" width="13" style="1" bestFit="1" customWidth="1"/>
    <col min="8449" max="8449" width="15.5546875" style="1" bestFit="1" customWidth="1"/>
    <col min="8450" max="8450" width="8.88671875" style="1"/>
    <col min="8451" max="8451" width="19.88671875" style="1" bestFit="1" customWidth="1"/>
    <col min="8452" max="8452" width="16.109375" style="1" customWidth="1"/>
    <col min="8453" max="8453" width="13.88671875" style="1" customWidth="1"/>
    <col min="8454" max="8454" width="12.44140625" style="1" customWidth="1"/>
    <col min="8455" max="8695" width="8.88671875" style="1"/>
    <col min="8696" max="8696" width="6.33203125" style="1" customWidth="1"/>
    <col min="8697" max="8697" width="3.6640625" style="1" customWidth="1"/>
    <col min="8698" max="8698" width="51" style="1" customWidth="1"/>
    <col min="8699" max="8699" width="15.44140625" style="1" customWidth="1"/>
    <col min="8700" max="8700" width="17.33203125" style="1" bestFit="1" customWidth="1"/>
    <col min="8701" max="8701" width="18.6640625" style="1" bestFit="1" customWidth="1"/>
    <col min="8702" max="8702" width="13" style="1" bestFit="1" customWidth="1"/>
    <col min="8703" max="8703" width="15.5546875" style="1" bestFit="1" customWidth="1"/>
    <col min="8704" max="8704" width="13" style="1" bestFit="1" customWidth="1"/>
    <col min="8705" max="8705" width="15.5546875" style="1" bestFit="1" customWidth="1"/>
    <col min="8706" max="8706" width="8.88671875" style="1"/>
    <col min="8707" max="8707" width="19.88671875" style="1" bestFit="1" customWidth="1"/>
    <col min="8708" max="8708" width="16.109375" style="1" customWidth="1"/>
    <col min="8709" max="8709" width="13.88671875" style="1" customWidth="1"/>
    <col min="8710" max="8710" width="12.44140625" style="1" customWidth="1"/>
    <col min="8711" max="8951" width="8.88671875" style="1"/>
    <col min="8952" max="8952" width="6.33203125" style="1" customWidth="1"/>
    <col min="8953" max="8953" width="3.6640625" style="1" customWidth="1"/>
    <col min="8954" max="8954" width="51" style="1" customWidth="1"/>
    <col min="8955" max="8955" width="15.44140625" style="1" customWidth="1"/>
    <col min="8956" max="8956" width="17.33203125" style="1" bestFit="1" customWidth="1"/>
    <col min="8957" max="8957" width="18.6640625" style="1" bestFit="1" customWidth="1"/>
    <col min="8958" max="8958" width="13" style="1" bestFit="1" customWidth="1"/>
    <col min="8959" max="8959" width="15.5546875" style="1" bestFit="1" customWidth="1"/>
    <col min="8960" max="8960" width="13" style="1" bestFit="1" customWidth="1"/>
    <col min="8961" max="8961" width="15.5546875" style="1" bestFit="1" customWidth="1"/>
    <col min="8962" max="8962" width="8.88671875" style="1"/>
    <col min="8963" max="8963" width="19.88671875" style="1" bestFit="1" customWidth="1"/>
    <col min="8964" max="8964" width="16.109375" style="1" customWidth="1"/>
    <col min="8965" max="8965" width="13.88671875" style="1" customWidth="1"/>
    <col min="8966" max="8966" width="12.44140625" style="1" customWidth="1"/>
    <col min="8967" max="9207" width="8.88671875" style="1"/>
    <col min="9208" max="9208" width="6.33203125" style="1" customWidth="1"/>
    <col min="9209" max="9209" width="3.6640625" style="1" customWidth="1"/>
    <col min="9210" max="9210" width="51" style="1" customWidth="1"/>
    <col min="9211" max="9211" width="15.44140625" style="1" customWidth="1"/>
    <col min="9212" max="9212" width="17.33203125" style="1" bestFit="1" customWidth="1"/>
    <col min="9213" max="9213" width="18.6640625" style="1" bestFit="1" customWidth="1"/>
    <col min="9214" max="9214" width="13" style="1" bestFit="1" customWidth="1"/>
    <col min="9215" max="9215" width="15.5546875" style="1" bestFit="1" customWidth="1"/>
    <col min="9216" max="9216" width="13" style="1" bestFit="1" customWidth="1"/>
    <col min="9217" max="9217" width="15.5546875" style="1" bestFit="1" customWidth="1"/>
    <col min="9218" max="9218" width="8.88671875" style="1"/>
    <col min="9219" max="9219" width="19.88671875" style="1" bestFit="1" customWidth="1"/>
    <col min="9220" max="9220" width="16.109375" style="1" customWidth="1"/>
    <col min="9221" max="9221" width="13.88671875" style="1" customWidth="1"/>
    <col min="9222" max="9222" width="12.44140625" style="1" customWidth="1"/>
    <col min="9223" max="9463" width="8.88671875" style="1"/>
    <col min="9464" max="9464" width="6.33203125" style="1" customWidth="1"/>
    <col min="9465" max="9465" width="3.6640625" style="1" customWidth="1"/>
    <col min="9466" max="9466" width="51" style="1" customWidth="1"/>
    <col min="9467" max="9467" width="15.44140625" style="1" customWidth="1"/>
    <col min="9468" max="9468" width="17.33203125" style="1" bestFit="1" customWidth="1"/>
    <col min="9469" max="9469" width="18.6640625" style="1" bestFit="1" customWidth="1"/>
    <col min="9470" max="9470" width="13" style="1" bestFit="1" customWidth="1"/>
    <col min="9471" max="9471" width="15.5546875" style="1" bestFit="1" customWidth="1"/>
    <col min="9472" max="9472" width="13" style="1" bestFit="1" customWidth="1"/>
    <col min="9473" max="9473" width="15.5546875" style="1" bestFit="1" customWidth="1"/>
    <col min="9474" max="9474" width="8.88671875" style="1"/>
    <col min="9475" max="9475" width="19.88671875" style="1" bestFit="1" customWidth="1"/>
    <col min="9476" max="9476" width="16.109375" style="1" customWidth="1"/>
    <col min="9477" max="9477" width="13.88671875" style="1" customWidth="1"/>
    <col min="9478" max="9478" width="12.44140625" style="1" customWidth="1"/>
    <col min="9479" max="9719" width="8.88671875" style="1"/>
    <col min="9720" max="9720" width="6.33203125" style="1" customWidth="1"/>
    <col min="9721" max="9721" width="3.6640625" style="1" customWidth="1"/>
    <col min="9722" max="9722" width="51" style="1" customWidth="1"/>
    <col min="9723" max="9723" width="15.44140625" style="1" customWidth="1"/>
    <col min="9724" max="9724" width="17.33203125" style="1" bestFit="1" customWidth="1"/>
    <col min="9725" max="9725" width="18.6640625" style="1" bestFit="1" customWidth="1"/>
    <col min="9726" max="9726" width="13" style="1" bestFit="1" customWidth="1"/>
    <col min="9727" max="9727" width="15.5546875" style="1" bestFit="1" customWidth="1"/>
    <col min="9728" max="9728" width="13" style="1" bestFit="1" customWidth="1"/>
    <col min="9729" max="9729" width="15.5546875" style="1" bestFit="1" customWidth="1"/>
    <col min="9730" max="9730" width="8.88671875" style="1"/>
    <col min="9731" max="9731" width="19.88671875" style="1" bestFit="1" customWidth="1"/>
    <col min="9732" max="9732" width="16.109375" style="1" customWidth="1"/>
    <col min="9733" max="9733" width="13.88671875" style="1" customWidth="1"/>
    <col min="9734" max="9734" width="12.44140625" style="1" customWidth="1"/>
    <col min="9735" max="9975" width="8.88671875" style="1"/>
    <col min="9976" max="9976" width="6.33203125" style="1" customWidth="1"/>
    <col min="9977" max="9977" width="3.6640625" style="1" customWidth="1"/>
    <col min="9978" max="9978" width="51" style="1" customWidth="1"/>
    <col min="9979" max="9979" width="15.44140625" style="1" customWidth="1"/>
    <col min="9980" max="9980" width="17.33203125" style="1" bestFit="1" customWidth="1"/>
    <col min="9981" max="9981" width="18.6640625" style="1" bestFit="1" customWidth="1"/>
    <col min="9982" max="9982" width="13" style="1" bestFit="1" customWidth="1"/>
    <col min="9983" max="9983" width="15.5546875" style="1" bestFit="1" customWidth="1"/>
    <col min="9984" max="9984" width="13" style="1" bestFit="1" customWidth="1"/>
    <col min="9985" max="9985" width="15.5546875" style="1" bestFit="1" customWidth="1"/>
    <col min="9986" max="9986" width="8.88671875" style="1"/>
    <col min="9987" max="9987" width="19.88671875" style="1" bestFit="1" customWidth="1"/>
    <col min="9988" max="9988" width="16.109375" style="1" customWidth="1"/>
    <col min="9989" max="9989" width="13.88671875" style="1" customWidth="1"/>
    <col min="9990" max="9990" width="12.44140625" style="1" customWidth="1"/>
    <col min="9991" max="10231" width="8.88671875" style="1"/>
    <col min="10232" max="10232" width="6.33203125" style="1" customWidth="1"/>
    <col min="10233" max="10233" width="3.6640625" style="1" customWidth="1"/>
    <col min="10234" max="10234" width="51" style="1" customWidth="1"/>
    <col min="10235" max="10235" width="15.44140625" style="1" customWidth="1"/>
    <col min="10236" max="10236" width="17.33203125" style="1" bestFit="1" customWidth="1"/>
    <col min="10237" max="10237" width="18.6640625" style="1" bestFit="1" customWidth="1"/>
    <col min="10238" max="10238" width="13" style="1" bestFit="1" customWidth="1"/>
    <col min="10239" max="10239" width="15.5546875" style="1" bestFit="1" customWidth="1"/>
    <col min="10240" max="10240" width="13" style="1" bestFit="1" customWidth="1"/>
    <col min="10241" max="10241" width="15.5546875" style="1" bestFit="1" customWidth="1"/>
    <col min="10242" max="10242" width="8.88671875" style="1"/>
    <col min="10243" max="10243" width="19.88671875" style="1" bestFit="1" customWidth="1"/>
    <col min="10244" max="10244" width="16.109375" style="1" customWidth="1"/>
    <col min="10245" max="10245" width="13.88671875" style="1" customWidth="1"/>
    <col min="10246" max="10246" width="12.44140625" style="1" customWidth="1"/>
    <col min="10247" max="10487" width="8.88671875" style="1"/>
    <col min="10488" max="10488" width="6.33203125" style="1" customWidth="1"/>
    <col min="10489" max="10489" width="3.6640625" style="1" customWidth="1"/>
    <col min="10490" max="10490" width="51" style="1" customWidth="1"/>
    <col min="10491" max="10491" width="15.44140625" style="1" customWidth="1"/>
    <col min="10492" max="10492" width="17.33203125" style="1" bestFit="1" customWidth="1"/>
    <col min="10493" max="10493" width="18.6640625" style="1" bestFit="1" customWidth="1"/>
    <col min="10494" max="10494" width="13" style="1" bestFit="1" customWidth="1"/>
    <col min="10495" max="10495" width="15.5546875" style="1" bestFit="1" customWidth="1"/>
    <col min="10496" max="10496" width="13" style="1" bestFit="1" customWidth="1"/>
    <col min="10497" max="10497" width="15.5546875" style="1" bestFit="1" customWidth="1"/>
    <col min="10498" max="10498" width="8.88671875" style="1"/>
    <col min="10499" max="10499" width="19.88671875" style="1" bestFit="1" customWidth="1"/>
    <col min="10500" max="10500" width="16.109375" style="1" customWidth="1"/>
    <col min="10501" max="10501" width="13.88671875" style="1" customWidth="1"/>
    <col min="10502" max="10502" width="12.44140625" style="1" customWidth="1"/>
    <col min="10503" max="10743" width="8.88671875" style="1"/>
    <col min="10744" max="10744" width="6.33203125" style="1" customWidth="1"/>
    <col min="10745" max="10745" width="3.6640625" style="1" customWidth="1"/>
    <col min="10746" max="10746" width="51" style="1" customWidth="1"/>
    <col min="10747" max="10747" width="15.44140625" style="1" customWidth="1"/>
    <col min="10748" max="10748" width="17.33203125" style="1" bestFit="1" customWidth="1"/>
    <col min="10749" max="10749" width="18.6640625" style="1" bestFit="1" customWidth="1"/>
    <col min="10750" max="10750" width="13" style="1" bestFit="1" customWidth="1"/>
    <col min="10751" max="10751" width="15.5546875" style="1" bestFit="1" customWidth="1"/>
    <col min="10752" max="10752" width="13" style="1" bestFit="1" customWidth="1"/>
    <col min="10753" max="10753" width="15.5546875" style="1" bestFit="1" customWidth="1"/>
    <col min="10754" max="10754" width="8.88671875" style="1"/>
    <col min="10755" max="10755" width="19.88671875" style="1" bestFit="1" customWidth="1"/>
    <col min="10756" max="10756" width="16.109375" style="1" customWidth="1"/>
    <col min="10757" max="10757" width="13.88671875" style="1" customWidth="1"/>
    <col min="10758" max="10758" width="12.44140625" style="1" customWidth="1"/>
    <col min="10759" max="10999" width="8.88671875" style="1"/>
    <col min="11000" max="11000" width="6.33203125" style="1" customWidth="1"/>
    <col min="11001" max="11001" width="3.6640625" style="1" customWidth="1"/>
    <col min="11002" max="11002" width="51" style="1" customWidth="1"/>
    <col min="11003" max="11003" width="15.44140625" style="1" customWidth="1"/>
    <col min="11004" max="11004" width="17.33203125" style="1" bestFit="1" customWidth="1"/>
    <col min="11005" max="11005" width="18.6640625" style="1" bestFit="1" customWidth="1"/>
    <col min="11006" max="11006" width="13" style="1" bestFit="1" customWidth="1"/>
    <col min="11007" max="11007" width="15.5546875" style="1" bestFit="1" customWidth="1"/>
    <col min="11008" max="11008" width="13" style="1" bestFit="1" customWidth="1"/>
    <col min="11009" max="11009" width="15.5546875" style="1" bestFit="1" customWidth="1"/>
    <col min="11010" max="11010" width="8.88671875" style="1"/>
    <col min="11011" max="11011" width="19.88671875" style="1" bestFit="1" customWidth="1"/>
    <col min="11012" max="11012" width="16.109375" style="1" customWidth="1"/>
    <col min="11013" max="11013" width="13.88671875" style="1" customWidth="1"/>
    <col min="11014" max="11014" width="12.44140625" style="1" customWidth="1"/>
    <col min="11015" max="11255" width="8.88671875" style="1"/>
    <col min="11256" max="11256" width="6.33203125" style="1" customWidth="1"/>
    <col min="11257" max="11257" width="3.6640625" style="1" customWidth="1"/>
    <col min="11258" max="11258" width="51" style="1" customWidth="1"/>
    <col min="11259" max="11259" width="15.44140625" style="1" customWidth="1"/>
    <col min="11260" max="11260" width="17.33203125" style="1" bestFit="1" customWidth="1"/>
    <col min="11261" max="11261" width="18.6640625" style="1" bestFit="1" customWidth="1"/>
    <col min="11262" max="11262" width="13" style="1" bestFit="1" customWidth="1"/>
    <col min="11263" max="11263" width="15.5546875" style="1" bestFit="1" customWidth="1"/>
    <col min="11264" max="11264" width="13" style="1" bestFit="1" customWidth="1"/>
    <col min="11265" max="11265" width="15.5546875" style="1" bestFit="1" customWidth="1"/>
    <col min="11266" max="11266" width="8.88671875" style="1"/>
    <col min="11267" max="11267" width="19.88671875" style="1" bestFit="1" customWidth="1"/>
    <col min="11268" max="11268" width="16.109375" style="1" customWidth="1"/>
    <col min="11269" max="11269" width="13.88671875" style="1" customWidth="1"/>
    <col min="11270" max="11270" width="12.44140625" style="1" customWidth="1"/>
    <col min="11271" max="11511" width="8.88671875" style="1"/>
    <col min="11512" max="11512" width="6.33203125" style="1" customWidth="1"/>
    <col min="11513" max="11513" width="3.6640625" style="1" customWidth="1"/>
    <col min="11514" max="11514" width="51" style="1" customWidth="1"/>
    <col min="11515" max="11515" width="15.44140625" style="1" customWidth="1"/>
    <col min="11516" max="11516" width="17.33203125" style="1" bestFit="1" customWidth="1"/>
    <col min="11517" max="11517" width="18.6640625" style="1" bestFit="1" customWidth="1"/>
    <col min="11518" max="11518" width="13" style="1" bestFit="1" customWidth="1"/>
    <col min="11519" max="11519" width="15.5546875" style="1" bestFit="1" customWidth="1"/>
    <col min="11520" max="11520" width="13" style="1" bestFit="1" customWidth="1"/>
    <col min="11521" max="11521" width="15.5546875" style="1" bestFit="1" customWidth="1"/>
    <col min="11522" max="11522" width="8.88671875" style="1"/>
    <col min="11523" max="11523" width="19.88671875" style="1" bestFit="1" customWidth="1"/>
    <col min="11524" max="11524" width="16.109375" style="1" customWidth="1"/>
    <col min="11525" max="11525" width="13.88671875" style="1" customWidth="1"/>
    <col min="11526" max="11526" width="12.44140625" style="1" customWidth="1"/>
    <col min="11527" max="11767" width="8.88671875" style="1"/>
    <col min="11768" max="11768" width="6.33203125" style="1" customWidth="1"/>
    <col min="11769" max="11769" width="3.6640625" style="1" customWidth="1"/>
    <col min="11770" max="11770" width="51" style="1" customWidth="1"/>
    <col min="11771" max="11771" width="15.44140625" style="1" customWidth="1"/>
    <col min="11772" max="11772" width="17.33203125" style="1" bestFit="1" customWidth="1"/>
    <col min="11773" max="11773" width="18.6640625" style="1" bestFit="1" customWidth="1"/>
    <col min="11774" max="11774" width="13" style="1" bestFit="1" customWidth="1"/>
    <col min="11775" max="11775" width="15.5546875" style="1" bestFit="1" customWidth="1"/>
    <col min="11776" max="11776" width="13" style="1" bestFit="1" customWidth="1"/>
    <col min="11777" max="11777" width="15.5546875" style="1" bestFit="1" customWidth="1"/>
    <col min="11778" max="11778" width="8.88671875" style="1"/>
    <col min="11779" max="11779" width="19.88671875" style="1" bestFit="1" customWidth="1"/>
    <col min="11780" max="11780" width="16.109375" style="1" customWidth="1"/>
    <col min="11781" max="11781" width="13.88671875" style="1" customWidth="1"/>
    <col min="11782" max="11782" width="12.44140625" style="1" customWidth="1"/>
    <col min="11783" max="12023" width="8.88671875" style="1"/>
    <col min="12024" max="12024" width="6.33203125" style="1" customWidth="1"/>
    <col min="12025" max="12025" width="3.6640625" style="1" customWidth="1"/>
    <col min="12026" max="12026" width="51" style="1" customWidth="1"/>
    <col min="12027" max="12027" width="15.44140625" style="1" customWidth="1"/>
    <col min="12028" max="12028" width="17.33203125" style="1" bestFit="1" customWidth="1"/>
    <col min="12029" max="12029" width="18.6640625" style="1" bestFit="1" customWidth="1"/>
    <col min="12030" max="12030" width="13" style="1" bestFit="1" customWidth="1"/>
    <col min="12031" max="12031" width="15.5546875" style="1" bestFit="1" customWidth="1"/>
    <col min="12032" max="12032" width="13" style="1" bestFit="1" customWidth="1"/>
    <col min="12033" max="12033" width="15.5546875" style="1" bestFit="1" customWidth="1"/>
    <col min="12034" max="12034" width="8.88671875" style="1"/>
    <col min="12035" max="12035" width="19.88671875" style="1" bestFit="1" customWidth="1"/>
    <col min="12036" max="12036" width="16.109375" style="1" customWidth="1"/>
    <col min="12037" max="12037" width="13.88671875" style="1" customWidth="1"/>
    <col min="12038" max="12038" width="12.44140625" style="1" customWidth="1"/>
    <col min="12039" max="12279" width="8.88671875" style="1"/>
    <col min="12280" max="12280" width="6.33203125" style="1" customWidth="1"/>
    <col min="12281" max="12281" width="3.6640625" style="1" customWidth="1"/>
    <col min="12282" max="12282" width="51" style="1" customWidth="1"/>
    <col min="12283" max="12283" width="15.44140625" style="1" customWidth="1"/>
    <col min="12284" max="12284" width="17.33203125" style="1" bestFit="1" customWidth="1"/>
    <col min="12285" max="12285" width="18.6640625" style="1" bestFit="1" customWidth="1"/>
    <col min="12286" max="12286" width="13" style="1" bestFit="1" customWidth="1"/>
    <col min="12287" max="12287" width="15.5546875" style="1" bestFit="1" customWidth="1"/>
    <col min="12288" max="12288" width="13" style="1" bestFit="1" customWidth="1"/>
    <col min="12289" max="12289" width="15.5546875" style="1" bestFit="1" customWidth="1"/>
    <col min="12290" max="12290" width="8.88671875" style="1"/>
    <col min="12291" max="12291" width="19.88671875" style="1" bestFit="1" customWidth="1"/>
    <col min="12292" max="12292" width="16.109375" style="1" customWidth="1"/>
    <col min="12293" max="12293" width="13.88671875" style="1" customWidth="1"/>
    <col min="12294" max="12294" width="12.44140625" style="1" customWidth="1"/>
    <col min="12295" max="12535" width="8.88671875" style="1"/>
    <col min="12536" max="12536" width="6.33203125" style="1" customWidth="1"/>
    <col min="12537" max="12537" width="3.6640625" style="1" customWidth="1"/>
    <col min="12538" max="12538" width="51" style="1" customWidth="1"/>
    <col min="12539" max="12539" width="15.44140625" style="1" customWidth="1"/>
    <col min="12540" max="12540" width="17.33203125" style="1" bestFit="1" customWidth="1"/>
    <col min="12541" max="12541" width="18.6640625" style="1" bestFit="1" customWidth="1"/>
    <col min="12542" max="12542" width="13" style="1" bestFit="1" customWidth="1"/>
    <col min="12543" max="12543" width="15.5546875" style="1" bestFit="1" customWidth="1"/>
    <col min="12544" max="12544" width="13" style="1" bestFit="1" customWidth="1"/>
    <col min="12545" max="12545" width="15.5546875" style="1" bestFit="1" customWidth="1"/>
    <col min="12546" max="12546" width="8.88671875" style="1"/>
    <col min="12547" max="12547" width="19.88671875" style="1" bestFit="1" customWidth="1"/>
    <col min="12548" max="12548" width="16.109375" style="1" customWidth="1"/>
    <col min="12549" max="12549" width="13.88671875" style="1" customWidth="1"/>
    <col min="12550" max="12550" width="12.44140625" style="1" customWidth="1"/>
    <col min="12551" max="12791" width="8.88671875" style="1"/>
    <col min="12792" max="12792" width="6.33203125" style="1" customWidth="1"/>
    <col min="12793" max="12793" width="3.6640625" style="1" customWidth="1"/>
    <col min="12794" max="12794" width="51" style="1" customWidth="1"/>
    <col min="12795" max="12795" width="15.44140625" style="1" customWidth="1"/>
    <col min="12796" max="12796" width="17.33203125" style="1" bestFit="1" customWidth="1"/>
    <col min="12797" max="12797" width="18.6640625" style="1" bestFit="1" customWidth="1"/>
    <col min="12798" max="12798" width="13" style="1" bestFit="1" customWidth="1"/>
    <col min="12799" max="12799" width="15.5546875" style="1" bestFit="1" customWidth="1"/>
    <col min="12800" max="12800" width="13" style="1" bestFit="1" customWidth="1"/>
    <col min="12801" max="12801" width="15.5546875" style="1" bestFit="1" customWidth="1"/>
    <col min="12802" max="12802" width="8.88671875" style="1"/>
    <col min="12803" max="12803" width="19.88671875" style="1" bestFit="1" customWidth="1"/>
    <col min="12804" max="12804" width="16.109375" style="1" customWidth="1"/>
    <col min="12805" max="12805" width="13.88671875" style="1" customWidth="1"/>
    <col min="12806" max="12806" width="12.44140625" style="1" customWidth="1"/>
    <col min="12807" max="13047" width="8.88671875" style="1"/>
    <col min="13048" max="13048" width="6.33203125" style="1" customWidth="1"/>
    <col min="13049" max="13049" width="3.6640625" style="1" customWidth="1"/>
    <col min="13050" max="13050" width="51" style="1" customWidth="1"/>
    <col min="13051" max="13051" width="15.44140625" style="1" customWidth="1"/>
    <col min="13052" max="13052" width="17.33203125" style="1" bestFit="1" customWidth="1"/>
    <col min="13053" max="13053" width="18.6640625" style="1" bestFit="1" customWidth="1"/>
    <col min="13054" max="13054" width="13" style="1" bestFit="1" customWidth="1"/>
    <col min="13055" max="13055" width="15.5546875" style="1" bestFit="1" customWidth="1"/>
    <col min="13056" max="13056" width="13" style="1" bestFit="1" customWidth="1"/>
    <col min="13057" max="13057" width="15.5546875" style="1" bestFit="1" customWidth="1"/>
    <col min="13058" max="13058" width="8.88671875" style="1"/>
    <col min="13059" max="13059" width="19.88671875" style="1" bestFit="1" customWidth="1"/>
    <col min="13060" max="13060" width="16.109375" style="1" customWidth="1"/>
    <col min="13061" max="13061" width="13.88671875" style="1" customWidth="1"/>
    <col min="13062" max="13062" width="12.44140625" style="1" customWidth="1"/>
    <col min="13063" max="13303" width="8.88671875" style="1"/>
    <col min="13304" max="13304" width="6.33203125" style="1" customWidth="1"/>
    <col min="13305" max="13305" width="3.6640625" style="1" customWidth="1"/>
    <col min="13306" max="13306" width="51" style="1" customWidth="1"/>
    <col min="13307" max="13307" width="15.44140625" style="1" customWidth="1"/>
    <col min="13308" max="13308" width="17.33203125" style="1" bestFit="1" customWidth="1"/>
    <col min="13309" max="13309" width="18.6640625" style="1" bestFit="1" customWidth="1"/>
    <col min="13310" max="13310" width="13" style="1" bestFit="1" customWidth="1"/>
    <col min="13311" max="13311" width="15.5546875" style="1" bestFit="1" customWidth="1"/>
    <col min="13312" max="13312" width="13" style="1" bestFit="1" customWidth="1"/>
    <col min="13313" max="13313" width="15.5546875" style="1" bestFit="1" customWidth="1"/>
    <col min="13314" max="13314" width="8.88671875" style="1"/>
    <col min="13315" max="13315" width="19.88671875" style="1" bestFit="1" customWidth="1"/>
    <col min="13316" max="13316" width="16.109375" style="1" customWidth="1"/>
    <col min="13317" max="13317" width="13.88671875" style="1" customWidth="1"/>
    <col min="13318" max="13318" width="12.44140625" style="1" customWidth="1"/>
    <col min="13319" max="13559" width="8.88671875" style="1"/>
    <col min="13560" max="13560" width="6.33203125" style="1" customWidth="1"/>
    <col min="13561" max="13561" width="3.6640625" style="1" customWidth="1"/>
    <col min="13562" max="13562" width="51" style="1" customWidth="1"/>
    <col min="13563" max="13563" width="15.44140625" style="1" customWidth="1"/>
    <col min="13564" max="13564" width="17.33203125" style="1" bestFit="1" customWidth="1"/>
    <col min="13565" max="13565" width="18.6640625" style="1" bestFit="1" customWidth="1"/>
    <col min="13566" max="13566" width="13" style="1" bestFit="1" customWidth="1"/>
    <col min="13567" max="13567" width="15.5546875" style="1" bestFit="1" customWidth="1"/>
    <col min="13568" max="13568" width="13" style="1" bestFit="1" customWidth="1"/>
    <col min="13569" max="13569" width="15.5546875" style="1" bestFit="1" customWidth="1"/>
    <col min="13570" max="13570" width="8.88671875" style="1"/>
    <col min="13571" max="13571" width="19.88671875" style="1" bestFit="1" customWidth="1"/>
    <col min="13572" max="13572" width="16.109375" style="1" customWidth="1"/>
    <col min="13573" max="13573" width="13.88671875" style="1" customWidth="1"/>
    <col min="13574" max="13574" width="12.44140625" style="1" customWidth="1"/>
    <col min="13575" max="13815" width="8.88671875" style="1"/>
    <col min="13816" max="13816" width="6.33203125" style="1" customWidth="1"/>
    <col min="13817" max="13817" width="3.6640625" style="1" customWidth="1"/>
    <col min="13818" max="13818" width="51" style="1" customWidth="1"/>
    <col min="13819" max="13819" width="15.44140625" style="1" customWidth="1"/>
    <col min="13820" max="13820" width="17.33203125" style="1" bestFit="1" customWidth="1"/>
    <col min="13821" max="13821" width="18.6640625" style="1" bestFit="1" customWidth="1"/>
    <col min="13822" max="13822" width="13" style="1" bestFit="1" customWidth="1"/>
    <col min="13823" max="13823" width="15.5546875" style="1" bestFit="1" customWidth="1"/>
    <col min="13824" max="13824" width="13" style="1" bestFit="1" customWidth="1"/>
    <col min="13825" max="13825" width="15.5546875" style="1" bestFit="1" customWidth="1"/>
    <col min="13826" max="13826" width="8.88671875" style="1"/>
    <col min="13827" max="13827" width="19.88671875" style="1" bestFit="1" customWidth="1"/>
    <col min="13828" max="13828" width="16.109375" style="1" customWidth="1"/>
    <col min="13829" max="13829" width="13.88671875" style="1" customWidth="1"/>
    <col min="13830" max="13830" width="12.44140625" style="1" customWidth="1"/>
    <col min="13831" max="14071" width="8.88671875" style="1"/>
    <col min="14072" max="14072" width="6.33203125" style="1" customWidth="1"/>
    <col min="14073" max="14073" width="3.6640625" style="1" customWidth="1"/>
    <col min="14074" max="14074" width="51" style="1" customWidth="1"/>
    <col min="14075" max="14075" width="15.44140625" style="1" customWidth="1"/>
    <col min="14076" max="14076" width="17.33203125" style="1" bestFit="1" customWidth="1"/>
    <col min="14077" max="14077" width="18.6640625" style="1" bestFit="1" customWidth="1"/>
    <col min="14078" max="14078" width="13" style="1" bestFit="1" customWidth="1"/>
    <col min="14079" max="14079" width="15.5546875" style="1" bestFit="1" customWidth="1"/>
    <col min="14080" max="14080" width="13" style="1" bestFit="1" customWidth="1"/>
    <col min="14081" max="14081" width="15.5546875" style="1" bestFit="1" customWidth="1"/>
    <col min="14082" max="14082" width="8.88671875" style="1"/>
    <col min="14083" max="14083" width="19.88671875" style="1" bestFit="1" customWidth="1"/>
    <col min="14084" max="14084" width="16.109375" style="1" customWidth="1"/>
    <col min="14085" max="14085" width="13.88671875" style="1" customWidth="1"/>
    <col min="14086" max="14086" width="12.44140625" style="1" customWidth="1"/>
    <col min="14087" max="14327" width="8.88671875" style="1"/>
    <col min="14328" max="14328" width="6.33203125" style="1" customWidth="1"/>
    <col min="14329" max="14329" width="3.6640625" style="1" customWidth="1"/>
    <col min="14330" max="14330" width="51" style="1" customWidth="1"/>
    <col min="14331" max="14331" width="15.44140625" style="1" customWidth="1"/>
    <col min="14332" max="14332" width="17.33203125" style="1" bestFit="1" customWidth="1"/>
    <col min="14333" max="14333" width="18.6640625" style="1" bestFit="1" customWidth="1"/>
    <col min="14334" max="14334" width="13" style="1" bestFit="1" customWidth="1"/>
    <col min="14335" max="14335" width="15.5546875" style="1" bestFit="1" customWidth="1"/>
    <col min="14336" max="14336" width="13" style="1" bestFit="1" customWidth="1"/>
    <col min="14337" max="14337" width="15.5546875" style="1" bestFit="1" customWidth="1"/>
    <col min="14338" max="14338" width="8.88671875" style="1"/>
    <col min="14339" max="14339" width="19.88671875" style="1" bestFit="1" customWidth="1"/>
    <col min="14340" max="14340" width="16.109375" style="1" customWidth="1"/>
    <col min="14341" max="14341" width="13.88671875" style="1" customWidth="1"/>
    <col min="14342" max="14342" width="12.44140625" style="1" customWidth="1"/>
    <col min="14343" max="14583" width="8.88671875" style="1"/>
    <col min="14584" max="14584" width="6.33203125" style="1" customWidth="1"/>
    <col min="14585" max="14585" width="3.6640625" style="1" customWidth="1"/>
    <col min="14586" max="14586" width="51" style="1" customWidth="1"/>
    <col min="14587" max="14587" width="15.44140625" style="1" customWidth="1"/>
    <col min="14588" max="14588" width="17.33203125" style="1" bestFit="1" customWidth="1"/>
    <col min="14589" max="14589" width="18.6640625" style="1" bestFit="1" customWidth="1"/>
    <col min="14590" max="14590" width="13" style="1" bestFit="1" customWidth="1"/>
    <col min="14591" max="14591" width="15.5546875" style="1" bestFit="1" customWidth="1"/>
    <col min="14592" max="14592" width="13" style="1" bestFit="1" customWidth="1"/>
    <col min="14593" max="14593" width="15.5546875" style="1" bestFit="1" customWidth="1"/>
    <col min="14594" max="14594" width="8.88671875" style="1"/>
    <col min="14595" max="14595" width="19.88671875" style="1" bestFit="1" customWidth="1"/>
    <col min="14596" max="14596" width="16.109375" style="1" customWidth="1"/>
    <col min="14597" max="14597" width="13.88671875" style="1" customWidth="1"/>
    <col min="14598" max="14598" width="12.44140625" style="1" customWidth="1"/>
    <col min="14599" max="14839" width="8.88671875" style="1"/>
    <col min="14840" max="14840" width="6.33203125" style="1" customWidth="1"/>
    <col min="14841" max="14841" width="3.6640625" style="1" customWidth="1"/>
    <col min="14842" max="14842" width="51" style="1" customWidth="1"/>
    <col min="14843" max="14843" width="15.44140625" style="1" customWidth="1"/>
    <col min="14844" max="14844" width="17.33203125" style="1" bestFit="1" customWidth="1"/>
    <col min="14845" max="14845" width="18.6640625" style="1" bestFit="1" customWidth="1"/>
    <col min="14846" max="14846" width="13" style="1" bestFit="1" customWidth="1"/>
    <col min="14847" max="14847" width="15.5546875" style="1" bestFit="1" customWidth="1"/>
    <col min="14848" max="14848" width="13" style="1" bestFit="1" customWidth="1"/>
    <col min="14849" max="14849" width="15.5546875" style="1" bestFit="1" customWidth="1"/>
    <col min="14850" max="14850" width="8.88671875" style="1"/>
    <col min="14851" max="14851" width="19.88671875" style="1" bestFit="1" customWidth="1"/>
    <col min="14852" max="14852" width="16.109375" style="1" customWidth="1"/>
    <col min="14853" max="14853" width="13.88671875" style="1" customWidth="1"/>
    <col min="14854" max="14854" width="12.44140625" style="1" customWidth="1"/>
    <col min="14855" max="15095" width="8.88671875" style="1"/>
    <col min="15096" max="15096" width="6.33203125" style="1" customWidth="1"/>
    <col min="15097" max="15097" width="3.6640625" style="1" customWidth="1"/>
    <col min="15098" max="15098" width="51" style="1" customWidth="1"/>
    <col min="15099" max="15099" width="15.44140625" style="1" customWidth="1"/>
    <col min="15100" max="15100" width="17.33203125" style="1" bestFit="1" customWidth="1"/>
    <col min="15101" max="15101" width="18.6640625" style="1" bestFit="1" customWidth="1"/>
    <col min="15102" max="15102" width="13" style="1" bestFit="1" customWidth="1"/>
    <col min="15103" max="15103" width="15.5546875" style="1" bestFit="1" customWidth="1"/>
    <col min="15104" max="15104" width="13" style="1" bestFit="1" customWidth="1"/>
    <col min="15105" max="15105" width="15.5546875" style="1" bestFit="1" customWidth="1"/>
    <col min="15106" max="15106" width="8.88671875" style="1"/>
    <col min="15107" max="15107" width="19.88671875" style="1" bestFit="1" customWidth="1"/>
    <col min="15108" max="15108" width="16.109375" style="1" customWidth="1"/>
    <col min="15109" max="15109" width="13.88671875" style="1" customWidth="1"/>
    <col min="15110" max="15110" width="12.44140625" style="1" customWidth="1"/>
    <col min="15111" max="15351" width="8.88671875" style="1"/>
    <col min="15352" max="15352" width="6.33203125" style="1" customWidth="1"/>
    <col min="15353" max="15353" width="3.6640625" style="1" customWidth="1"/>
    <col min="15354" max="15354" width="51" style="1" customWidth="1"/>
    <col min="15355" max="15355" width="15.44140625" style="1" customWidth="1"/>
    <col min="15356" max="15356" width="17.33203125" style="1" bestFit="1" customWidth="1"/>
    <col min="15357" max="15357" width="18.6640625" style="1" bestFit="1" customWidth="1"/>
    <col min="15358" max="15358" width="13" style="1" bestFit="1" customWidth="1"/>
    <col min="15359" max="15359" width="15.5546875" style="1" bestFit="1" customWidth="1"/>
    <col min="15360" max="15360" width="13" style="1" bestFit="1" customWidth="1"/>
    <col min="15361" max="15361" width="15.5546875" style="1" bestFit="1" customWidth="1"/>
    <col min="15362" max="15362" width="8.88671875" style="1"/>
    <col min="15363" max="15363" width="19.88671875" style="1" bestFit="1" customWidth="1"/>
    <col min="15364" max="15364" width="16.109375" style="1" customWidth="1"/>
    <col min="15365" max="15365" width="13.88671875" style="1" customWidth="1"/>
    <col min="15366" max="15366" width="12.44140625" style="1" customWidth="1"/>
    <col min="15367" max="15607" width="8.88671875" style="1"/>
    <col min="15608" max="15608" width="6.33203125" style="1" customWidth="1"/>
    <col min="15609" max="15609" width="3.6640625" style="1" customWidth="1"/>
    <col min="15610" max="15610" width="51" style="1" customWidth="1"/>
    <col min="15611" max="15611" width="15.44140625" style="1" customWidth="1"/>
    <col min="15612" max="15612" width="17.33203125" style="1" bestFit="1" customWidth="1"/>
    <col min="15613" max="15613" width="18.6640625" style="1" bestFit="1" customWidth="1"/>
    <col min="15614" max="15614" width="13" style="1" bestFit="1" customWidth="1"/>
    <col min="15615" max="15615" width="15.5546875" style="1" bestFit="1" customWidth="1"/>
    <col min="15616" max="15616" width="13" style="1" bestFit="1" customWidth="1"/>
    <col min="15617" max="15617" width="15.5546875" style="1" bestFit="1" customWidth="1"/>
    <col min="15618" max="15618" width="8.88671875" style="1"/>
    <col min="15619" max="15619" width="19.88671875" style="1" bestFit="1" customWidth="1"/>
    <col min="15620" max="15620" width="16.109375" style="1" customWidth="1"/>
    <col min="15621" max="15621" width="13.88671875" style="1" customWidth="1"/>
    <col min="15622" max="15622" width="12.44140625" style="1" customWidth="1"/>
    <col min="15623" max="15863" width="8.88671875" style="1"/>
    <col min="15864" max="15864" width="6.33203125" style="1" customWidth="1"/>
    <col min="15865" max="15865" width="3.6640625" style="1" customWidth="1"/>
    <col min="15866" max="15866" width="51" style="1" customWidth="1"/>
    <col min="15867" max="15867" width="15.44140625" style="1" customWidth="1"/>
    <col min="15868" max="15868" width="17.33203125" style="1" bestFit="1" customWidth="1"/>
    <col min="15869" max="15869" width="18.6640625" style="1" bestFit="1" customWidth="1"/>
    <col min="15870" max="15870" width="13" style="1" bestFit="1" customWidth="1"/>
    <col min="15871" max="15871" width="15.5546875" style="1" bestFit="1" customWidth="1"/>
    <col min="15872" max="15872" width="13" style="1" bestFit="1" customWidth="1"/>
    <col min="15873" max="15873" width="15.5546875" style="1" bestFit="1" customWidth="1"/>
    <col min="15874" max="15874" width="8.88671875" style="1"/>
    <col min="15875" max="15875" width="19.88671875" style="1" bestFit="1" customWidth="1"/>
    <col min="15876" max="15876" width="16.109375" style="1" customWidth="1"/>
    <col min="15877" max="15877" width="13.88671875" style="1" customWidth="1"/>
    <col min="15878" max="15878" width="12.44140625" style="1" customWidth="1"/>
    <col min="15879" max="16119" width="8.88671875" style="1"/>
    <col min="16120" max="16120" width="6.33203125" style="1" customWidth="1"/>
    <col min="16121" max="16121" width="3.6640625" style="1" customWidth="1"/>
    <col min="16122" max="16122" width="51" style="1" customWidth="1"/>
    <col min="16123" max="16123" width="15.44140625" style="1" customWidth="1"/>
    <col min="16124" max="16124" width="17.33203125" style="1" bestFit="1" customWidth="1"/>
    <col min="16125" max="16125" width="18.6640625" style="1" bestFit="1" customWidth="1"/>
    <col min="16126" max="16126" width="13" style="1" bestFit="1" customWidth="1"/>
    <col min="16127" max="16127" width="15.5546875" style="1" bestFit="1" customWidth="1"/>
    <col min="16128" max="16128" width="13" style="1" bestFit="1" customWidth="1"/>
    <col min="16129" max="16129" width="15.5546875" style="1" bestFit="1" customWidth="1"/>
    <col min="16130" max="16130" width="8.88671875" style="1"/>
    <col min="16131" max="16131" width="19.88671875" style="1" bestFit="1" customWidth="1"/>
    <col min="16132" max="16132" width="16.109375" style="1" customWidth="1"/>
    <col min="16133" max="16133" width="13.88671875" style="1" customWidth="1"/>
    <col min="16134" max="16134" width="12.44140625" style="1" customWidth="1"/>
    <col min="16135" max="16384" width="8.88671875" style="1"/>
  </cols>
  <sheetData>
    <row r="1" spans="1:10" ht="24" customHeight="1" x14ac:dyDescent="0.35">
      <c r="A1" s="363" t="s">
        <v>27</v>
      </c>
      <c r="B1" s="363"/>
      <c r="C1" s="363"/>
      <c r="D1" s="363"/>
      <c r="E1" s="363"/>
      <c r="F1" s="363"/>
      <c r="G1" s="363"/>
      <c r="H1" s="363"/>
      <c r="I1" s="363" t="str">
        <f>[1]Glance!I1:J1</f>
        <v>QTR - 4</v>
      </c>
      <c r="J1" s="363"/>
    </row>
    <row r="2" spans="1:10" ht="24" customHeight="1" thickBot="1" x14ac:dyDescent="0.4">
      <c r="A2" s="315" t="s">
        <v>28</v>
      </c>
      <c r="B2" s="315"/>
      <c r="C2" s="315"/>
      <c r="D2" s="315"/>
      <c r="E2" s="315"/>
      <c r="F2" s="315"/>
      <c r="G2" s="315"/>
      <c r="H2" s="315"/>
      <c r="I2" s="315" t="s">
        <v>37</v>
      </c>
      <c r="J2" s="315"/>
    </row>
    <row r="3" spans="1:10" ht="34.5" customHeight="1" x14ac:dyDescent="0.35">
      <c r="A3" s="327" t="s">
        <v>12</v>
      </c>
      <c r="B3" s="302" t="s">
        <v>13</v>
      </c>
      <c r="C3" s="302"/>
      <c r="D3" s="303"/>
      <c r="E3" s="307" t="s">
        <v>218</v>
      </c>
      <c r="F3" s="308"/>
      <c r="G3" s="307" t="s">
        <v>216</v>
      </c>
      <c r="H3" s="308"/>
      <c r="I3" s="307" t="s">
        <v>14</v>
      </c>
      <c r="J3" s="308"/>
    </row>
    <row r="4" spans="1:10" ht="24" customHeight="1" thickBot="1" x14ac:dyDescent="0.4">
      <c r="A4" s="328"/>
      <c r="B4" s="329"/>
      <c r="C4" s="329"/>
      <c r="D4" s="304"/>
      <c r="E4" s="248" t="s">
        <v>15</v>
      </c>
      <c r="F4" s="250" t="s">
        <v>16</v>
      </c>
      <c r="G4" s="54" t="s">
        <v>15</v>
      </c>
      <c r="H4" s="56" t="s">
        <v>16</v>
      </c>
      <c r="I4" s="54" t="s">
        <v>15</v>
      </c>
      <c r="J4" s="250" t="s">
        <v>16</v>
      </c>
    </row>
    <row r="5" spans="1:10" ht="24" customHeight="1" x14ac:dyDescent="0.35">
      <c r="A5" s="53" t="s">
        <v>30</v>
      </c>
      <c r="B5" s="317" t="s">
        <v>31</v>
      </c>
      <c r="C5" s="317"/>
      <c r="D5" s="318"/>
      <c r="E5" s="77"/>
      <c r="F5" s="75"/>
      <c r="G5" s="76"/>
      <c r="H5" s="75"/>
      <c r="I5" s="76"/>
      <c r="J5" s="75"/>
    </row>
    <row r="6" spans="1:10" ht="24" customHeight="1" x14ac:dyDescent="0.35">
      <c r="A6" s="263">
        <v>1</v>
      </c>
      <c r="B6" s="296" t="s">
        <v>56</v>
      </c>
      <c r="C6" s="296"/>
      <c r="D6" s="47" t="s">
        <v>32</v>
      </c>
      <c r="E6" s="184">
        <v>3115739</v>
      </c>
      <c r="F6" s="184">
        <v>3115739</v>
      </c>
      <c r="G6" s="184">
        <v>3016118</v>
      </c>
      <c r="H6" s="184">
        <v>3016118</v>
      </c>
      <c r="I6" s="78">
        <f t="shared" ref="I6:J15" si="0">(E6-G6)/G6</f>
        <v>3.3029543273837426E-2</v>
      </c>
      <c r="J6" s="72">
        <f t="shared" si="0"/>
        <v>3.3029543273837426E-2</v>
      </c>
    </row>
    <row r="7" spans="1:10" ht="24" customHeight="1" x14ac:dyDescent="0.35">
      <c r="A7" s="263">
        <v>2</v>
      </c>
      <c r="B7" s="296" t="s">
        <v>57</v>
      </c>
      <c r="C7" s="296"/>
      <c r="D7" s="47" t="s">
        <v>32</v>
      </c>
      <c r="E7" s="184">
        <v>45278</v>
      </c>
      <c r="F7" s="184">
        <v>45278</v>
      </c>
      <c r="G7" s="184">
        <v>43926</v>
      </c>
      <c r="H7" s="184">
        <v>43926</v>
      </c>
      <c r="I7" s="78">
        <f t="shared" si="0"/>
        <v>3.0779037472112188E-2</v>
      </c>
      <c r="J7" s="72">
        <f t="shared" si="0"/>
        <v>3.0779037472112188E-2</v>
      </c>
    </row>
    <row r="8" spans="1:10" ht="24" customHeight="1" x14ac:dyDescent="0.35">
      <c r="A8" s="263">
        <v>3</v>
      </c>
      <c r="B8" s="296" t="s">
        <v>60</v>
      </c>
      <c r="C8" s="296"/>
      <c r="D8" s="47" t="s">
        <v>32</v>
      </c>
      <c r="E8" s="184">
        <v>464378</v>
      </c>
      <c r="F8" s="184">
        <v>464378</v>
      </c>
      <c r="G8" s="184">
        <v>435105</v>
      </c>
      <c r="H8" s="184">
        <v>435105</v>
      </c>
      <c r="I8" s="78">
        <f t="shared" si="0"/>
        <v>6.7278013353098673E-2</v>
      </c>
      <c r="J8" s="72">
        <f t="shared" si="0"/>
        <v>6.7278013353098673E-2</v>
      </c>
    </row>
    <row r="9" spans="1:10" ht="24" customHeight="1" x14ac:dyDescent="0.35">
      <c r="A9" s="263">
        <v>4</v>
      </c>
      <c r="B9" s="296" t="s">
        <v>58</v>
      </c>
      <c r="C9" s="296"/>
      <c r="D9" s="47" t="s">
        <v>32</v>
      </c>
      <c r="E9" s="184">
        <v>26608</v>
      </c>
      <c r="F9" s="184">
        <v>26608</v>
      </c>
      <c r="G9" s="184">
        <v>24583</v>
      </c>
      <c r="H9" s="184">
        <v>24583</v>
      </c>
      <c r="I9" s="78">
        <f t="shared" si="0"/>
        <v>8.2373998291502257E-2</v>
      </c>
      <c r="J9" s="72">
        <f t="shared" si="0"/>
        <v>8.2373998291502257E-2</v>
      </c>
    </row>
    <row r="10" spans="1:10" ht="24" customHeight="1" x14ac:dyDescent="0.35">
      <c r="A10" s="263">
        <v>5</v>
      </c>
      <c r="B10" s="296" t="s">
        <v>33</v>
      </c>
      <c r="C10" s="296"/>
      <c r="D10" s="47" t="s">
        <v>32</v>
      </c>
      <c r="E10" s="184">
        <v>428164</v>
      </c>
      <c r="F10" s="184">
        <v>428164</v>
      </c>
      <c r="G10" s="184">
        <v>411924</v>
      </c>
      <c r="H10" s="184">
        <v>411924</v>
      </c>
      <c r="I10" s="78">
        <f t="shared" si="0"/>
        <v>3.9424748254532391E-2</v>
      </c>
      <c r="J10" s="72">
        <f t="shared" si="0"/>
        <v>3.9424748254532391E-2</v>
      </c>
    </row>
    <row r="11" spans="1:10" ht="24" customHeight="1" x14ac:dyDescent="0.35">
      <c r="A11" s="263">
        <v>6</v>
      </c>
      <c r="B11" s="296" t="s">
        <v>59</v>
      </c>
      <c r="C11" s="296"/>
      <c r="D11" s="47" t="s">
        <v>32</v>
      </c>
      <c r="E11" s="184">
        <v>0</v>
      </c>
      <c r="F11" s="184">
        <v>0</v>
      </c>
      <c r="G11" s="184">
        <v>0</v>
      </c>
      <c r="H11" s="184">
        <v>0</v>
      </c>
      <c r="I11" s="78" t="e">
        <f t="shared" si="0"/>
        <v>#DIV/0!</v>
      </c>
      <c r="J11" s="72" t="e">
        <f t="shared" si="0"/>
        <v>#DIV/0!</v>
      </c>
    </row>
    <row r="12" spans="1:10" ht="24" customHeight="1" x14ac:dyDescent="0.35">
      <c r="A12" s="263">
        <v>7</v>
      </c>
      <c r="B12" s="296" t="s">
        <v>21</v>
      </c>
      <c r="C12" s="296"/>
      <c r="D12" s="47" t="s">
        <v>32</v>
      </c>
      <c r="E12" s="184">
        <v>5667</v>
      </c>
      <c r="F12" s="184">
        <v>5667</v>
      </c>
      <c r="G12" s="184">
        <v>5209</v>
      </c>
      <c r="H12" s="184">
        <v>5209</v>
      </c>
      <c r="I12" s="78">
        <f t="shared" si="0"/>
        <v>8.7924745632559032E-2</v>
      </c>
      <c r="J12" s="72">
        <f t="shared" si="0"/>
        <v>8.7924745632559032E-2</v>
      </c>
    </row>
    <row r="13" spans="1:10" ht="24" customHeight="1" x14ac:dyDescent="0.35">
      <c r="A13" s="264">
        <v>8</v>
      </c>
      <c r="B13" s="348" t="s">
        <v>61</v>
      </c>
      <c r="C13" s="348"/>
      <c r="D13" s="64" t="s">
        <v>32</v>
      </c>
      <c r="E13" s="185">
        <v>0</v>
      </c>
      <c r="F13" s="185">
        <v>0</v>
      </c>
      <c r="G13" s="185">
        <v>0</v>
      </c>
      <c r="H13" s="185">
        <v>0</v>
      </c>
      <c r="I13" s="79" t="e">
        <f t="shared" si="0"/>
        <v>#DIV/0!</v>
      </c>
      <c r="J13" s="74" t="e">
        <f t="shared" si="0"/>
        <v>#DIV/0!</v>
      </c>
    </row>
    <row r="14" spans="1:10" ht="24" customHeight="1" thickBot="1" x14ac:dyDescent="0.4">
      <c r="A14" s="264">
        <v>9</v>
      </c>
      <c r="B14" s="348" t="s">
        <v>162</v>
      </c>
      <c r="C14" s="348"/>
      <c r="D14" s="64" t="s">
        <v>32</v>
      </c>
      <c r="E14" s="185">
        <v>0</v>
      </c>
      <c r="F14" s="185">
        <v>0</v>
      </c>
      <c r="G14" s="185">
        <v>0</v>
      </c>
      <c r="H14" s="185">
        <v>0</v>
      </c>
      <c r="I14" s="79" t="e">
        <f t="shared" si="0"/>
        <v>#DIV/0!</v>
      </c>
      <c r="J14" s="74" t="e">
        <f t="shared" si="0"/>
        <v>#DIV/0!</v>
      </c>
    </row>
    <row r="15" spans="1:10" ht="24" customHeight="1" thickBot="1" x14ac:dyDescent="0.4">
      <c r="A15" s="122"/>
      <c r="B15" s="347" t="s">
        <v>62</v>
      </c>
      <c r="C15" s="347"/>
      <c r="D15" s="65" t="s">
        <v>32</v>
      </c>
      <c r="E15" s="186">
        <f>SUM(E6:E14)</f>
        <v>4085834</v>
      </c>
      <c r="F15" s="186">
        <f>SUM(F6:F14)</f>
        <v>4085834</v>
      </c>
      <c r="G15" s="276">
        <v>3936865</v>
      </c>
      <c r="H15" s="276">
        <v>3936865</v>
      </c>
      <c r="I15" s="68">
        <f t="shared" si="0"/>
        <v>3.7839499195425799E-2</v>
      </c>
      <c r="J15" s="70">
        <f t="shared" si="0"/>
        <v>3.7839499195425799E-2</v>
      </c>
    </row>
    <row r="16" spans="1:10" ht="24" customHeight="1" x14ac:dyDescent="0.35">
      <c r="A16" s="259"/>
      <c r="B16" s="373" t="s">
        <v>101</v>
      </c>
      <c r="C16" s="374"/>
      <c r="D16" s="374"/>
      <c r="E16" s="374"/>
      <c r="F16" s="374"/>
      <c r="G16" s="374"/>
      <c r="H16" s="374"/>
      <c r="I16" s="374"/>
      <c r="J16" s="375"/>
    </row>
    <row r="17" spans="1:10" ht="24" customHeight="1" thickBot="1" x14ac:dyDescent="0.4">
      <c r="A17" s="350"/>
      <c r="B17" s="351"/>
      <c r="C17" s="351"/>
      <c r="D17" s="351"/>
      <c r="E17" s="351"/>
      <c r="F17" s="351"/>
      <c r="G17" s="351"/>
      <c r="H17" s="351"/>
      <c r="I17" s="351"/>
      <c r="J17" s="352"/>
    </row>
    <row r="18" spans="1:10" ht="45.75" customHeight="1" x14ac:dyDescent="0.35">
      <c r="A18" s="327" t="s">
        <v>12</v>
      </c>
      <c r="B18" s="302" t="s">
        <v>13</v>
      </c>
      <c r="C18" s="302"/>
      <c r="D18" s="303"/>
      <c r="E18" s="307" t="s">
        <v>218</v>
      </c>
      <c r="F18" s="308"/>
      <c r="G18" s="307" t="s">
        <v>216</v>
      </c>
      <c r="H18" s="308"/>
      <c r="I18" s="307" t="s">
        <v>14</v>
      </c>
      <c r="J18" s="308"/>
    </row>
    <row r="19" spans="1:10" ht="24" customHeight="1" thickBot="1" x14ac:dyDescent="0.4">
      <c r="A19" s="328"/>
      <c r="B19" s="329"/>
      <c r="C19" s="329"/>
      <c r="D19" s="304"/>
      <c r="E19" s="248" t="s">
        <v>15</v>
      </c>
      <c r="F19" s="250" t="s">
        <v>16</v>
      </c>
      <c r="G19" s="54" t="s">
        <v>15</v>
      </c>
      <c r="H19" s="56" t="s">
        <v>16</v>
      </c>
      <c r="I19" s="54" t="s">
        <v>15</v>
      </c>
      <c r="J19" s="250" t="s">
        <v>16</v>
      </c>
    </row>
    <row r="20" spans="1:10" ht="24" customHeight="1" x14ac:dyDescent="0.35">
      <c r="A20" s="53" t="s">
        <v>34</v>
      </c>
      <c r="B20" s="317" t="s">
        <v>35</v>
      </c>
      <c r="C20" s="317"/>
      <c r="D20" s="318"/>
      <c r="E20" s="77"/>
      <c r="F20" s="75"/>
      <c r="G20" s="76"/>
      <c r="H20" s="75"/>
      <c r="I20" s="76"/>
      <c r="J20" s="75"/>
    </row>
    <row r="21" spans="1:10" ht="24" customHeight="1" x14ac:dyDescent="0.35">
      <c r="A21" s="263">
        <v>1</v>
      </c>
      <c r="B21" s="296" t="s">
        <v>56</v>
      </c>
      <c r="C21" s="296"/>
      <c r="D21" s="47" t="s">
        <v>17</v>
      </c>
      <c r="E21" s="254">
        <v>409.07816800000001</v>
      </c>
      <c r="F21" s="255">
        <v>2909.932937</v>
      </c>
      <c r="G21" s="254">
        <v>441.93</v>
      </c>
      <c r="H21" s="255">
        <v>2698.71</v>
      </c>
      <c r="I21" s="78">
        <f>(E21-G21)/G21</f>
        <v>-7.4337184621998967E-2</v>
      </c>
      <c r="J21" s="72">
        <f t="shared" ref="J21:J33" si="1">(F21-H21)/H21</f>
        <v>7.8268112172111867E-2</v>
      </c>
    </row>
    <row r="22" spans="1:10" ht="24" customHeight="1" x14ac:dyDescent="0.35">
      <c r="A22" s="263">
        <v>2</v>
      </c>
      <c r="B22" s="296" t="s">
        <v>57</v>
      </c>
      <c r="C22" s="296"/>
      <c r="D22" s="47" t="s">
        <v>17</v>
      </c>
      <c r="E22" s="254">
        <v>31.675184000000002</v>
      </c>
      <c r="F22" s="255">
        <v>127.631998</v>
      </c>
      <c r="G22" s="254">
        <v>25.37</v>
      </c>
      <c r="H22" s="255">
        <v>103.24</v>
      </c>
      <c r="I22" s="78">
        <f t="shared" ref="I22:I33" si="2">(E22-G22)/G22</f>
        <v>0.24852912889239259</v>
      </c>
      <c r="J22" s="72">
        <f t="shared" si="1"/>
        <v>0.23626499418829913</v>
      </c>
    </row>
    <row r="23" spans="1:10" ht="24" customHeight="1" x14ac:dyDescent="0.35">
      <c r="A23" s="263">
        <v>3</v>
      </c>
      <c r="B23" s="296" t="s">
        <v>60</v>
      </c>
      <c r="C23" s="296"/>
      <c r="D23" s="47" t="s">
        <v>17</v>
      </c>
      <c r="E23" s="254">
        <v>575.88717600000018</v>
      </c>
      <c r="F23" s="255">
        <v>2508.0020800000002</v>
      </c>
      <c r="G23" s="254">
        <v>535.80999999999995</v>
      </c>
      <c r="H23" s="255">
        <v>2235.6</v>
      </c>
      <c r="I23" s="78">
        <f t="shared" si="2"/>
        <v>7.4797364737500677E-2</v>
      </c>
      <c r="J23" s="72">
        <f t="shared" si="1"/>
        <v>0.12184741456432291</v>
      </c>
    </row>
    <row r="24" spans="1:10" ht="24" customHeight="1" x14ac:dyDescent="0.35">
      <c r="A24" s="263">
        <v>4</v>
      </c>
      <c r="B24" s="296" t="s">
        <v>58</v>
      </c>
      <c r="C24" s="296"/>
      <c r="D24" s="47" t="s">
        <v>17</v>
      </c>
      <c r="E24" s="254">
        <v>243.26604800000007</v>
      </c>
      <c r="F24" s="255">
        <v>964.43280400000003</v>
      </c>
      <c r="G24" s="254">
        <v>222.6</v>
      </c>
      <c r="H24" s="255">
        <v>896.33</v>
      </c>
      <c r="I24" s="78">
        <f t="shared" si="2"/>
        <v>9.2839389038634659E-2</v>
      </c>
      <c r="J24" s="72">
        <f t="shared" si="1"/>
        <v>7.5979610188211921E-2</v>
      </c>
    </row>
    <row r="25" spans="1:10" ht="24" customHeight="1" x14ac:dyDescent="0.35">
      <c r="A25" s="263">
        <v>5</v>
      </c>
      <c r="B25" s="296" t="s">
        <v>33</v>
      </c>
      <c r="C25" s="296"/>
      <c r="D25" s="47" t="s">
        <v>17</v>
      </c>
      <c r="E25" s="254">
        <v>3497.9775236900005</v>
      </c>
      <c r="F25" s="255">
        <v>10568.901830000001</v>
      </c>
      <c r="G25" s="254">
        <v>3290.04</v>
      </c>
      <c r="H25" s="255">
        <v>10097.870000000001</v>
      </c>
      <c r="I25" s="78">
        <f t="shared" si="2"/>
        <v>6.3202126323692265E-2</v>
      </c>
      <c r="J25" s="72">
        <f t="shared" si="1"/>
        <v>4.6646652214773994E-2</v>
      </c>
    </row>
    <row r="26" spans="1:10" ht="24" customHeight="1" x14ac:dyDescent="0.35">
      <c r="A26" s="263">
        <v>6</v>
      </c>
      <c r="B26" s="296" t="s">
        <v>59</v>
      </c>
      <c r="C26" s="296"/>
      <c r="D26" s="47" t="s">
        <v>17</v>
      </c>
      <c r="E26" s="254">
        <v>0</v>
      </c>
      <c r="F26" s="255">
        <v>0</v>
      </c>
      <c r="G26" s="254">
        <v>0</v>
      </c>
      <c r="H26" s="255">
        <v>0</v>
      </c>
      <c r="I26" s="78" t="e">
        <f t="shared" si="2"/>
        <v>#DIV/0!</v>
      </c>
      <c r="J26" s="72" t="e">
        <f t="shared" si="1"/>
        <v>#DIV/0!</v>
      </c>
    </row>
    <row r="27" spans="1:10" ht="24" customHeight="1" x14ac:dyDescent="0.35">
      <c r="A27" s="263">
        <v>7</v>
      </c>
      <c r="B27" s="296" t="s">
        <v>21</v>
      </c>
      <c r="C27" s="296"/>
      <c r="D27" s="47" t="s">
        <v>17</v>
      </c>
      <c r="E27" s="254">
        <v>2546.665943</v>
      </c>
      <c r="F27" s="255">
        <v>10179.71236</v>
      </c>
      <c r="G27" s="254">
        <v>2510.16</v>
      </c>
      <c r="H27" s="255">
        <v>9233.26</v>
      </c>
      <c r="I27" s="78">
        <f t="shared" si="2"/>
        <v>1.4543273337157837E-2</v>
      </c>
      <c r="J27" s="72">
        <f t="shared" si="1"/>
        <v>0.10250467982056168</v>
      </c>
    </row>
    <row r="28" spans="1:10" ht="24" customHeight="1" x14ac:dyDescent="0.35">
      <c r="A28" s="264">
        <v>8</v>
      </c>
      <c r="B28" s="348" t="s">
        <v>61</v>
      </c>
      <c r="C28" s="348"/>
      <c r="D28" s="64" t="s">
        <v>17</v>
      </c>
      <c r="E28" s="69">
        <v>0</v>
      </c>
      <c r="F28" s="57">
        <v>0</v>
      </c>
      <c r="G28" s="69">
        <v>0</v>
      </c>
      <c r="H28" s="57">
        <v>0</v>
      </c>
      <c r="I28" s="79" t="e">
        <f t="shared" si="2"/>
        <v>#DIV/0!</v>
      </c>
      <c r="J28" s="74" t="e">
        <f t="shared" si="1"/>
        <v>#DIV/0!</v>
      </c>
    </row>
    <row r="29" spans="1:10" ht="24" customHeight="1" thickBot="1" x14ac:dyDescent="0.4">
      <c r="A29" s="264">
        <v>9</v>
      </c>
      <c r="B29" s="348" t="s">
        <v>162</v>
      </c>
      <c r="C29" s="348"/>
      <c r="D29" s="64" t="s">
        <v>17</v>
      </c>
      <c r="E29" s="69">
        <v>0</v>
      </c>
      <c r="F29" s="57">
        <v>0</v>
      </c>
      <c r="G29" s="69">
        <v>0</v>
      </c>
      <c r="H29" s="57">
        <v>0</v>
      </c>
      <c r="I29" s="79" t="e">
        <f t="shared" si="2"/>
        <v>#DIV/0!</v>
      </c>
      <c r="J29" s="74" t="e">
        <f t="shared" si="1"/>
        <v>#DIV/0!</v>
      </c>
    </row>
    <row r="30" spans="1:10" ht="24" customHeight="1" thickBot="1" x14ac:dyDescent="0.4">
      <c r="A30" s="122"/>
      <c r="B30" s="347" t="s">
        <v>95</v>
      </c>
      <c r="C30" s="347"/>
      <c r="D30" s="65" t="s">
        <v>17</v>
      </c>
      <c r="E30" s="66">
        <f>SUM(E21:E29)</f>
        <v>7304.5500426900007</v>
      </c>
      <c r="F30" s="66">
        <f t="shared" ref="F30:H30" si="3">SUM(F21:F29)</f>
        <v>27258.614008999997</v>
      </c>
      <c r="G30" s="66">
        <f t="shared" si="3"/>
        <v>7025.91</v>
      </c>
      <c r="H30" s="66">
        <f t="shared" si="3"/>
        <v>25265.010000000002</v>
      </c>
      <c r="I30" s="68">
        <f t="shared" si="2"/>
        <v>3.9658925703574467E-2</v>
      </c>
      <c r="J30" s="70">
        <f t="shared" si="1"/>
        <v>7.8907707101639579E-2</v>
      </c>
    </row>
    <row r="31" spans="1:10" ht="24" customHeight="1" x14ac:dyDescent="0.35">
      <c r="A31" s="253">
        <v>10</v>
      </c>
      <c r="B31" s="291" t="s">
        <v>163</v>
      </c>
      <c r="C31" s="291"/>
      <c r="D31" s="63" t="s">
        <v>17</v>
      </c>
      <c r="E31" s="71">
        <v>35.168573666666248</v>
      </c>
      <c r="F31" s="151">
        <v>874.89534600000002</v>
      </c>
      <c r="G31" s="71">
        <v>447.73</v>
      </c>
      <c r="H31" s="151">
        <v>892.27</v>
      </c>
      <c r="I31" s="81">
        <f t="shared" si="2"/>
        <v>-0.92145137992391346</v>
      </c>
      <c r="J31" s="80">
        <f t="shared" si="1"/>
        <v>-1.9472417541775432E-2</v>
      </c>
    </row>
    <row r="32" spans="1:10" ht="24" customHeight="1" thickBot="1" x14ac:dyDescent="0.4">
      <c r="A32" s="261">
        <v>11</v>
      </c>
      <c r="B32" s="348" t="s">
        <v>94</v>
      </c>
      <c r="C32" s="348"/>
      <c r="D32" s="64" t="s">
        <v>17</v>
      </c>
      <c r="E32" s="69">
        <v>0</v>
      </c>
      <c r="F32" s="57">
        <v>0</v>
      </c>
      <c r="G32" s="69">
        <v>0</v>
      </c>
      <c r="H32" s="57">
        <v>0</v>
      </c>
      <c r="I32" s="79" t="e">
        <f t="shared" si="2"/>
        <v>#DIV/0!</v>
      </c>
      <c r="J32" s="74" t="e">
        <f t="shared" si="1"/>
        <v>#DIV/0!</v>
      </c>
    </row>
    <row r="33" spans="1:13" ht="24" customHeight="1" thickBot="1" x14ac:dyDescent="0.4">
      <c r="A33" s="58">
        <v>12</v>
      </c>
      <c r="B33" s="347" t="s">
        <v>93</v>
      </c>
      <c r="C33" s="347"/>
      <c r="D33" s="65" t="s">
        <v>17</v>
      </c>
      <c r="E33" s="66">
        <f>+E30+E31+E32</f>
        <v>7339.7186163566666</v>
      </c>
      <c r="F33" s="66">
        <f>+F30+F31+F32</f>
        <v>28133.509354999998</v>
      </c>
      <c r="G33" s="66">
        <f t="shared" ref="G33:H33" si="4">+G30+G31+G32</f>
        <v>7473.6399999999994</v>
      </c>
      <c r="H33" s="66">
        <f t="shared" si="4"/>
        <v>26157.280000000002</v>
      </c>
      <c r="I33" s="68">
        <f t="shared" si="2"/>
        <v>-1.7919164375502804E-2</v>
      </c>
      <c r="J33" s="70">
        <f t="shared" si="1"/>
        <v>7.5551791126600154E-2</v>
      </c>
    </row>
    <row r="34" spans="1:13" ht="24" customHeight="1" x14ac:dyDescent="0.35">
      <c r="A34" s="88"/>
      <c r="B34" s="370" t="s">
        <v>164</v>
      </c>
      <c r="C34" s="371"/>
      <c r="D34" s="371"/>
      <c r="E34" s="371"/>
      <c r="F34" s="371"/>
      <c r="G34" s="371"/>
      <c r="H34" s="371"/>
      <c r="I34" s="371"/>
      <c r="J34" s="372"/>
    </row>
    <row r="35" spans="1:13" ht="24" customHeight="1" x14ac:dyDescent="0.35">
      <c r="A35" s="362" t="s">
        <v>27</v>
      </c>
      <c r="B35" s="363"/>
      <c r="C35" s="363"/>
      <c r="D35" s="363"/>
      <c r="E35" s="363"/>
      <c r="F35" s="363"/>
      <c r="G35" s="363"/>
      <c r="H35" s="363"/>
      <c r="I35" s="363" t="str">
        <f>I1</f>
        <v>QTR - 4</v>
      </c>
      <c r="J35" s="364"/>
    </row>
    <row r="36" spans="1:13" ht="24" customHeight="1" thickBot="1" x14ac:dyDescent="0.4">
      <c r="A36" s="314" t="s">
        <v>36</v>
      </c>
      <c r="B36" s="315"/>
      <c r="C36" s="315"/>
      <c r="D36" s="315"/>
      <c r="E36" s="315"/>
      <c r="F36" s="315"/>
      <c r="G36" s="315"/>
      <c r="H36" s="315"/>
      <c r="I36" s="315" t="s">
        <v>42</v>
      </c>
      <c r="J36" s="316"/>
    </row>
    <row r="37" spans="1:13" ht="42" customHeight="1" x14ac:dyDescent="0.35">
      <c r="A37" s="327" t="s">
        <v>12</v>
      </c>
      <c r="B37" s="302" t="s">
        <v>13</v>
      </c>
      <c r="C37" s="302"/>
      <c r="D37" s="303"/>
      <c r="E37" s="307" t="s">
        <v>218</v>
      </c>
      <c r="F37" s="308"/>
      <c r="G37" s="307" t="s">
        <v>216</v>
      </c>
      <c r="H37" s="308"/>
      <c r="I37" s="307" t="s">
        <v>14</v>
      </c>
      <c r="J37" s="308"/>
    </row>
    <row r="38" spans="1:13" ht="24" customHeight="1" thickBot="1" x14ac:dyDescent="0.4">
      <c r="A38" s="328"/>
      <c r="B38" s="329"/>
      <c r="C38" s="329"/>
      <c r="D38" s="304"/>
      <c r="E38" s="248" t="s">
        <v>15</v>
      </c>
      <c r="F38" s="250" t="s">
        <v>16</v>
      </c>
      <c r="G38" s="54" t="s">
        <v>15</v>
      </c>
      <c r="H38" s="56" t="s">
        <v>16</v>
      </c>
      <c r="I38" s="54" t="s">
        <v>15</v>
      </c>
      <c r="J38" s="250" t="s">
        <v>16</v>
      </c>
    </row>
    <row r="39" spans="1:13" ht="24" customHeight="1" x14ac:dyDescent="0.35">
      <c r="A39" s="53" t="s">
        <v>38</v>
      </c>
      <c r="B39" s="317" t="s">
        <v>63</v>
      </c>
      <c r="C39" s="317"/>
      <c r="D39" s="318"/>
      <c r="E39" s="77"/>
      <c r="F39" s="75"/>
      <c r="G39" s="76"/>
      <c r="H39" s="75"/>
      <c r="I39" s="76"/>
      <c r="J39" s="75"/>
    </row>
    <row r="40" spans="1:13" ht="24" customHeight="1" x14ac:dyDescent="0.35">
      <c r="A40" s="263">
        <v>1</v>
      </c>
      <c r="B40" s="296" t="s">
        <v>56</v>
      </c>
      <c r="C40" s="296"/>
      <c r="D40" s="47" t="s">
        <v>19</v>
      </c>
      <c r="E40" s="422">
        <v>220.68146414000034</v>
      </c>
      <c r="F40" s="439">
        <v>1797.2446</v>
      </c>
      <c r="G40" s="254">
        <v>250.74592537800027</v>
      </c>
      <c r="H40" s="255">
        <v>1482.12</v>
      </c>
      <c r="I40" s="78">
        <f>(E40-G40)/G40</f>
        <v>-0.11990009884578444</v>
      </c>
      <c r="J40" s="72">
        <f t="shared" ref="J40:J52" si="5">(F40-H40)/H40</f>
        <v>0.21261746687177835</v>
      </c>
    </row>
    <row r="41" spans="1:13" ht="24" customHeight="1" x14ac:dyDescent="0.35">
      <c r="A41" s="263">
        <v>2</v>
      </c>
      <c r="B41" s="296" t="s">
        <v>57</v>
      </c>
      <c r="C41" s="296"/>
      <c r="D41" s="47" t="s">
        <v>19</v>
      </c>
      <c r="E41" s="422">
        <v>21.256414278999998</v>
      </c>
      <c r="F41" s="439">
        <v>86.786699999999996</v>
      </c>
      <c r="G41" s="254">
        <v>16.117341634500001</v>
      </c>
      <c r="H41" s="255">
        <v>63.9</v>
      </c>
      <c r="I41" s="78">
        <f t="shared" ref="I41:I52" si="6">(E41-G41)/G41</f>
        <v>0.31885361500928583</v>
      </c>
      <c r="J41" s="72">
        <f t="shared" si="5"/>
        <v>0.35816431924882625</v>
      </c>
    </row>
    <row r="42" spans="1:13" ht="24" customHeight="1" x14ac:dyDescent="0.35">
      <c r="A42" s="263">
        <v>3</v>
      </c>
      <c r="B42" s="296" t="s">
        <v>60</v>
      </c>
      <c r="C42" s="296"/>
      <c r="D42" s="47" t="s">
        <v>19</v>
      </c>
      <c r="E42" s="254">
        <v>481.38451526599988</v>
      </c>
      <c r="F42" s="439">
        <v>2072.3986</v>
      </c>
      <c r="G42" s="254">
        <v>424.06575038749975</v>
      </c>
      <c r="H42" s="255">
        <v>1693.65</v>
      </c>
      <c r="I42" s="78">
        <f t="shared" si="6"/>
        <v>0.13516480599087241</v>
      </c>
      <c r="J42" s="72">
        <f t="shared" si="5"/>
        <v>0.22362861275942483</v>
      </c>
    </row>
    <row r="43" spans="1:13" ht="24" customHeight="1" x14ac:dyDescent="0.35">
      <c r="A43" s="263">
        <v>4</v>
      </c>
      <c r="B43" s="296" t="s">
        <v>58</v>
      </c>
      <c r="C43" s="296"/>
      <c r="D43" s="47" t="s">
        <v>19</v>
      </c>
      <c r="E43" s="254">
        <v>182.98197190200005</v>
      </c>
      <c r="F43" s="439">
        <v>614.95050000000003</v>
      </c>
      <c r="G43" s="254">
        <v>164.21560860726669</v>
      </c>
      <c r="H43" s="255">
        <v>563.05999999999995</v>
      </c>
      <c r="I43" s="78">
        <f t="shared" si="6"/>
        <v>0.11427880366484808</v>
      </c>
      <c r="J43" s="72">
        <f t="shared" si="5"/>
        <v>9.2158029339679773E-2</v>
      </c>
    </row>
    <row r="44" spans="1:13" ht="24" customHeight="1" x14ac:dyDescent="0.35">
      <c r="A44" s="263">
        <v>5</v>
      </c>
      <c r="B44" s="296" t="s">
        <v>66</v>
      </c>
      <c r="C44" s="296"/>
      <c r="D44" s="47" t="s">
        <v>19</v>
      </c>
      <c r="E44" s="254">
        <v>2106.9181839630332</v>
      </c>
      <c r="F44" s="439">
        <v>4822.6230999999998</v>
      </c>
      <c r="G44" s="254">
        <v>1302.7858984793274</v>
      </c>
      <c r="H44" s="255">
        <v>4155.55</v>
      </c>
      <c r="I44" s="78">
        <f t="shared" si="6"/>
        <v>0.61724055074769124</v>
      </c>
      <c r="J44" s="72">
        <f t="shared" si="5"/>
        <v>0.16052582690618561</v>
      </c>
    </row>
    <row r="45" spans="1:13" ht="24" customHeight="1" x14ac:dyDescent="0.35">
      <c r="A45" s="263">
        <v>6</v>
      </c>
      <c r="B45" s="296" t="s">
        <v>59</v>
      </c>
      <c r="C45" s="296"/>
      <c r="D45" s="47" t="s">
        <v>19</v>
      </c>
      <c r="E45" s="254">
        <v>0</v>
      </c>
      <c r="F45" s="255">
        <v>0</v>
      </c>
      <c r="G45" s="254">
        <v>0</v>
      </c>
      <c r="H45" s="255">
        <v>0</v>
      </c>
      <c r="I45" s="78" t="e">
        <f t="shared" si="6"/>
        <v>#DIV/0!</v>
      </c>
      <c r="J45" s="72" t="e">
        <f t="shared" si="5"/>
        <v>#DIV/0!</v>
      </c>
    </row>
    <row r="46" spans="1:13" ht="24" customHeight="1" x14ac:dyDescent="0.35">
      <c r="A46" s="263">
        <v>7</v>
      </c>
      <c r="B46" s="296" t="s">
        <v>21</v>
      </c>
      <c r="C46" s="296"/>
      <c r="D46" s="47" t="s">
        <v>19</v>
      </c>
      <c r="E46" s="254">
        <v>2227.4051726004309</v>
      </c>
      <c r="F46" s="439">
        <v>8109.1103000000003</v>
      </c>
      <c r="G46" s="254">
        <v>1820.6185293024373</v>
      </c>
      <c r="H46" s="255">
        <v>6558.91</v>
      </c>
      <c r="I46" s="78">
        <f t="shared" si="6"/>
        <v>0.22343321060994159</v>
      </c>
      <c r="J46" s="72">
        <f t="shared" si="5"/>
        <v>0.23635029296026328</v>
      </c>
    </row>
    <row r="47" spans="1:13" ht="24" customHeight="1" x14ac:dyDescent="0.35">
      <c r="A47" s="261">
        <v>8</v>
      </c>
      <c r="B47" s="348" t="s">
        <v>61</v>
      </c>
      <c r="C47" s="348"/>
      <c r="D47" s="64" t="s">
        <v>19</v>
      </c>
      <c r="E47" s="69">
        <v>0</v>
      </c>
      <c r="F47" s="57">
        <v>0</v>
      </c>
      <c r="G47" s="69">
        <v>0</v>
      </c>
      <c r="H47" s="57">
        <v>0</v>
      </c>
      <c r="I47" s="79" t="e">
        <f t="shared" si="6"/>
        <v>#DIV/0!</v>
      </c>
      <c r="J47" s="74" t="e">
        <f t="shared" si="5"/>
        <v>#DIV/0!</v>
      </c>
    </row>
    <row r="48" spans="1:13" ht="24" customHeight="1" thickBot="1" x14ac:dyDescent="0.4">
      <c r="A48" s="261">
        <v>10</v>
      </c>
      <c r="B48" s="348" t="s">
        <v>162</v>
      </c>
      <c r="C48" s="348"/>
      <c r="D48" s="64" t="s">
        <v>19</v>
      </c>
      <c r="E48" s="69">
        <v>0</v>
      </c>
      <c r="F48" s="57">
        <v>0</v>
      </c>
      <c r="G48" s="69">
        <v>0</v>
      </c>
      <c r="H48" s="57">
        <v>0</v>
      </c>
      <c r="I48" s="79" t="e">
        <f t="shared" si="6"/>
        <v>#DIV/0!</v>
      </c>
      <c r="J48" s="74" t="e">
        <f t="shared" si="5"/>
        <v>#DIV/0!</v>
      </c>
      <c r="M48" s="1" t="s">
        <v>226</v>
      </c>
    </row>
    <row r="49" spans="1:11" ht="24" customHeight="1" thickBot="1" x14ac:dyDescent="0.4">
      <c r="A49" s="58"/>
      <c r="B49" s="347" t="s">
        <v>62</v>
      </c>
      <c r="C49" s="347"/>
      <c r="D49" s="65" t="s">
        <v>19</v>
      </c>
      <c r="E49" s="66">
        <f>SUM(E40:E48)</f>
        <v>5240.6277221504643</v>
      </c>
      <c r="F49" s="66">
        <f>SUM(F40:F48)</f>
        <v>17503.113799999999</v>
      </c>
      <c r="G49" s="35">
        <f>SUM(G40:G48)</f>
        <v>3978.5490537890314</v>
      </c>
      <c r="H49" s="35">
        <f>SUM(H40:H48)</f>
        <v>14517.19</v>
      </c>
      <c r="I49" s="68">
        <f t="shared" si="6"/>
        <v>0.31722083887830244</v>
      </c>
      <c r="J49" s="70">
        <f t="shared" si="5"/>
        <v>0.20568193982444252</v>
      </c>
    </row>
    <row r="50" spans="1:11" ht="24" customHeight="1" x14ac:dyDescent="0.35">
      <c r="A50" s="253">
        <v>10</v>
      </c>
      <c r="B50" s="291" t="s">
        <v>165</v>
      </c>
      <c r="C50" s="291"/>
      <c r="D50" s="63" t="s">
        <v>19</v>
      </c>
      <c r="E50" s="71">
        <v>49.157000000000039</v>
      </c>
      <c r="F50" s="439">
        <v>331.07490000000001</v>
      </c>
      <c r="G50" s="71">
        <v>115.9</v>
      </c>
      <c r="H50" s="151">
        <v>215.28</v>
      </c>
      <c r="I50" s="81">
        <f t="shared" si="6"/>
        <v>-0.57586712683347685</v>
      </c>
      <c r="J50" s="80">
        <f t="shared" si="5"/>
        <v>0.53788043478260872</v>
      </c>
    </row>
    <row r="51" spans="1:11" ht="24" customHeight="1" thickBot="1" x14ac:dyDescent="0.4">
      <c r="A51" s="261">
        <v>11</v>
      </c>
      <c r="B51" s="348" t="s">
        <v>94</v>
      </c>
      <c r="C51" s="348"/>
      <c r="D51" s="64" t="s">
        <v>19</v>
      </c>
      <c r="E51" s="69">
        <v>0</v>
      </c>
      <c r="F51" s="57">
        <v>0</v>
      </c>
      <c r="G51" s="69">
        <v>0</v>
      </c>
      <c r="H51" s="57">
        <v>0</v>
      </c>
      <c r="I51" s="79" t="e">
        <f t="shared" si="6"/>
        <v>#DIV/0!</v>
      </c>
      <c r="J51" s="74" t="e">
        <f t="shared" si="5"/>
        <v>#DIV/0!</v>
      </c>
    </row>
    <row r="52" spans="1:11" ht="24" customHeight="1" thickBot="1" x14ac:dyDescent="0.4">
      <c r="A52" s="58">
        <v>12</v>
      </c>
      <c r="B52" s="347" t="s">
        <v>67</v>
      </c>
      <c r="C52" s="347"/>
      <c r="D52" s="258" t="s">
        <v>19</v>
      </c>
      <c r="E52" s="127">
        <f>+E49+E50+E51</f>
        <v>5289.7847221504644</v>
      </c>
      <c r="F52" s="127">
        <f t="shared" ref="F52:H52" si="7">+F49+F50+F51</f>
        <v>17834.188699999999</v>
      </c>
      <c r="G52" s="127">
        <f t="shared" si="7"/>
        <v>4094.4490537890315</v>
      </c>
      <c r="H52" s="127">
        <f t="shared" si="7"/>
        <v>14732.470000000001</v>
      </c>
      <c r="I52" s="68">
        <f t="shared" si="6"/>
        <v>0.29194054014550774</v>
      </c>
      <c r="J52" s="70">
        <f t="shared" si="5"/>
        <v>0.21053623051667489</v>
      </c>
    </row>
    <row r="53" spans="1:11" ht="24" customHeight="1" x14ac:dyDescent="0.35">
      <c r="A53" s="319" t="s">
        <v>64</v>
      </c>
      <c r="B53" s="365"/>
      <c r="C53" s="291" t="s">
        <v>227</v>
      </c>
      <c r="D53" s="291"/>
      <c r="E53" s="291"/>
      <c r="F53" s="291"/>
      <c r="G53" s="291"/>
      <c r="H53" s="291"/>
      <c r="I53" s="291"/>
      <c r="J53" s="366"/>
    </row>
    <row r="54" spans="1:11" ht="24" customHeight="1" thickBot="1" x14ac:dyDescent="0.4">
      <c r="A54" s="367" t="s">
        <v>166</v>
      </c>
      <c r="B54" s="368"/>
      <c r="C54" s="368"/>
      <c r="D54" s="368"/>
      <c r="E54" s="368"/>
      <c r="F54" s="368"/>
      <c r="G54" s="368"/>
      <c r="H54" s="368"/>
      <c r="I54" s="368"/>
      <c r="J54" s="369"/>
    </row>
    <row r="55" spans="1:11" ht="44.25" customHeight="1" x14ac:dyDescent="0.35">
      <c r="A55" s="327" t="s">
        <v>12</v>
      </c>
      <c r="B55" s="302" t="s">
        <v>13</v>
      </c>
      <c r="C55" s="302"/>
      <c r="D55" s="303"/>
      <c r="E55" s="307" t="s">
        <v>218</v>
      </c>
      <c r="F55" s="308"/>
      <c r="G55" s="307" t="s">
        <v>216</v>
      </c>
      <c r="H55" s="308"/>
      <c r="I55" s="307" t="s">
        <v>14</v>
      </c>
      <c r="J55" s="308"/>
    </row>
    <row r="56" spans="1:11" ht="24" customHeight="1" thickBot="1" x14ac:dyDescent="0.4">
      <c r="A56" s="328"/>
      <c r="B56" s="329"/>
      <c r="C56" s="329"/>
      <c r="D56" s="304"/>
      <c r="E56" s="248" t="s">
        <v>15</v>
      </c>
      <c r="F56" s="250" t="s">
        <v>16</v>
      </c>
      <c r="G56" s="54" t="s">
        <v>15</v>
      </c>
      <c r="H56" s="56" t="s">
        <v>16</v>
      </c>
      <c r="I56" s="54" t="s">
        <v>15</v>
      </c>
      <c r="J56" s="250" t="s">
        <v>16</v>
      </c>
    </row>
    <row r="57" spans="1:11" ht="24" customHeight="1" x14ac:dyDescent="0.35">
      <c r="A57" s="53" t="s">
        <v>39</v>
      </c>
      <c r="B57" s="317" t="s">
        <v>20</v>
      </c>
      <c r="C57" s="317"/>
      <c r="D57" s="318"/>
      <c r="E57" s="77"/>
      <c r="F57" s="75"/>
      <c r="G57" s="76"/>
      <c r="H57" s="75"/>
      <c r="I57" s="76"/>
      <c r="J57" s="75"/>
    </row>
    <row r="58" spans="1:11" ht="24" customHeight="1" x14ac:dyDescent="0.35">
      <c r="A58" s="263">
        <v>1</v>
      </c>
      <c r="B58" s="296" t="s">
        <v>56</v>
      </c>
      <c r="C58" s="296"/>
      <c r="D58" s="47" t="s">
        <v>40</v>
      </c>
      <c r="E58" s="254">
        <f t="shared" ref="E58:H67" si="8">E40/E21*10</f>
        <v>5.3946038044249853</v>
      </c>
      <c r="F58" s="128">
        <f t="shared" si="8"/>
        <v>6.1762406176029341</v>
      </c>
      <c r="G58" s="254">
        <f t="shared" si="8"/>
        <v>5.6738833158645097</v>
      </c>
      <c r="H58" s="254">
        <f t="shared" si="8"/>
        <v>5.4919572684727145</v>
      </c>
      <c r="I58" s="78">
        <f>(E58-G58)/G58</f>
        <v>-4.922193423658229E-2</v>
      </c>
      <c r="J58" s="72">
        <f t="shared" ref="J58:J67" si="9">(F58-H58)/H58</f>
        <v>0.12459735494637512</v>
      </c>
      <c r="K58" s="62">
        <v>5.1974333878420502</v>
      </c>
    </row>
    <row r="59" spans="1:11" ht="24" customHeight="1" x14ac:dyDescent="0.35">
      <c r="A59" s="263">
        <v>2</v>
      </c>
      <c r="B59" s="296" t="s">
        <v>57</v>
      </c>
      <c r="C59" s="296"/>
      <c r="D59" s="47" t="s">
        <v>40</v>
      </c>
      <c r="E59" s="254">
        <f t="shared" si="8"/>
        <v>6.7107468985815508</v>
      </c>
      <c r="F59" s="128">
        <f t="shared" si="8"/>
        <v>6.7997603547662075</v>
      </c>
      <c r="G59" s="254">
        <f t="shared" si="8"/>
        <v>6.3529135335041387</v>
      </c>
      <c r="H59" s="254">
        <f t="shared" si="8"/>
        <v>6.1894614490507562</v>
      </c>
      <c r="I59" s="78">
        <f t="shared" ref="I59:I67" si="10">(E59-G59)/G59</f>
        <v>5.6325867366250539E-2</v>
      </c>
      <c r="J59" s="72">
        <f t="shared" si="9"/>
        <v>9.8602909273964298E-2</v>
      </c>
      <c r="K59" s="62">
        <v>6.1071417501530583</v>
      </c>
    </row>
    <row r="60" spans="1:11" ht="24" customHeight="1" x14ac:dyDescent="0.35">
      <c r="A60" s="263">
        <v>3</v>
      </c>
      <c r="B60" s="296" t="s">
        <v>60</v>
      </c>
      <c r="C60" s="296"/>
      <c r="D60" s="47" t="s">
        <v>40</v>
      </c>
      <c r="E60" s="254">
        <f t="shared" si="8"/>
        <v>8.3590073772714071</v>
      </c>
      <c r="F60" s="128">
        <f t="shared" si="8"/>
        <v>8.2631454595922822</v>
      </c>
      <c r="G60" s="254">
        <f t="shared" si="8"/>
        <v>7.9144799534816412</v>
      </c>
      <c r="H60" s="254">
        <f t="shared" si="8"/>
        <v>7.5758185721953843</v>
      </c>
      <c r="I60" s="78">
        <f t="shared" si="10"/>
        <v>5.6166346544881292E-2</v>
      </c>
      <c r="J60" s="72">
        <f t="shared" si="9"/>
        <v>9.0726418649927948E-2</v>
      </c>
      <c r="K60" s="62">
        <v>6.9107565130565751</v>
      </c>
    </row>
    <row r="61" spans="1:11" ht="24" customHeight="1" x14ac:dyDescent="0.35">
      <c r="A61" s="263">
        <v>4</v>
      </c>
      <c r="B61" s="296" t="s">
        <v>58</v>
      </c>
      <c r="C61" s="296"/>
      <c r="D61" s="47" t="s">
        <v>40</v>
      </c>
      <c r="E61" s="254">
        <f t="shared" si="8"/>
        <v>7.5218869795591035</v>
      </c>
      <c r="F61" s="128">
        <f t="shared" si="8"/>
        <v>6.3762918209488859</v>
      </c>
      <c r="G61" s="254">
        <f t="shared" si="8"/>
        <v>7.3771612132644515</v>
      </c>
      <c r="H61" s="254">
        <f t="shared" si="8"/>
        <v>6.2818381622839787</v>
      </c>
      <c r="I61" s="78">
        <f t="shared" si="10"/>
        <v>1.9618083719578856E-2</v>
      </c>
      <c r="J61" s="72">
        <f t="shared" si="9"/>
        <v>1.503599045769834E-2</v>
      </c>
      <c r="K61" s="62">
        <v>4.7874024307941392</v>
      </c>
    </row>
    <row r="62" spans="1:11" ht="24" customHeight="1" x14ac:dyDescent="0.35">
      <c r="A62" s="263">
        <v>5</v>
      </c>
      <c r="B62" s="296" t="s">
        <v>33</v>
      </c>
      <c r="C62" s="296"/>
      <c r="D62" s="47" t="s">
        <v>40</v>
      </c>
      <c r="E62" s="254">
        <f t="shared" si="8"/>
        <v>6.0232467752979009</v>
      </c>
      <c r="F62" s="128">
        <f t="shared" si="8"/>
        <v>4.5630314081552967</v>
      </c>
      <c r="G62" s="254">
        <f>G44/G25*10</f>
        <v>3.9597874143758967</v>
      </c>
      <c r="H62" s="254">
        <f t="shared" si="8"/>
        <v>4.1152738151709221</v>
      </c>
      <c r="I62" s="78">
        <f t="shared" si="10"/>
        <v>0.52110357071964852</v>
      </c>
      <c r="J62" s="72">
        <f t="shared" si="9"/>
        <v>0.10880383981588786</v>
      </c>
      <c r="K62" s="62">
        <v>2.741064851157585</v>
      </c>
    </row>
    <row r="63" spans="1:11" ht="24" customHeight="1" x14ac:dyDescent="0.35">
      <c r="A63" s="263">
        <v>6</v>
      </c>
      <c r="B63" s="296" t="s">
        <v>59</v>
      </c>
      <c r="C63" s="296"/>
      <c r="D63" s="47" t="s">
        <v>40</v>
      </c>
      <c r="E63" s="254" t="e">
        <f t="shared" si="8"/>
        <v>#DIV/0!</v>
      </c>
      <c r="F63" s="255" t="e">
        <f t="shared" si="8"/>
        <v>#DIV/0!</v>
      </c>
      <c r="G63" s="254" t="e">
        <f t="shared" si="8"/>
        <v>#DIV/0!</v>
      </c>
      <c r="H63" s="254" t="e">
        <f t="shared" si="8"/>
        <v>#DIV/0!</v>
      </c>
      <c r="I63" s="78" t="e">
        <f t="shared" si="10"/>
        <v>#DIV/0!</v>
      </c>
      <c r="J63" s="72" t="e">
        <f t="shared" si="9"/>
        <v>#DIV/0!</v>
      </c>
      <c r="K63" s="62">
        <v>5.922133219030755</v>
      </c>
    </row>
    <row r="64" spans="1:11" ht="24" customHeight="1" x14ac:dyDescent="0.35">
      <c r="A64" s="263">
        <v>7</v>
      </c>
      <c r="B64" s="296" t="s">
        <v>21</v>
      </c>
      <c r="C64" s="296"/>
      <c r="D64" s="47" t="s">
        <v>40</v>
      </c>
      <c r="E64" s="254">
        <f t="shared" si="8"/>
        <v>8.7463578751774698</v>
      </c>
      <c r="F64" s="128">
        <f t="shared" si="8"/>
        <v>7.9659522914063956</v>
      </c>
      <c r="G64" s="254">
        <f t="shared" si="8"/>
        <v>7.2529979336075687</v>
      </c>
      <c r="H64" s="254">
        <f t="shared" si="8"/>
        <v>7.1035690536170311</v>
      </c>
      <c r="I64" s="78">
        <f t="shared" si="10"/>
        <v>0.20589554212476091</v>
      </c>
      <c r="J64" s="72">
        <f t="shared" si="9"/>
        <v>0.12140140136319952</v>
      </c>
      <c r="K64" s="62">
        <v>6.3949999999999996</v>
      </c>
    </row>
    <row r="65" spans="1:21" ht="24" customHeight="1" x14ac:dyDescent="0.35">
      <c r="A65" s="261">
        <v>8</v>
      </c>
      <c r="B65" s="348" t="s">
        <v>61</v>
      </c>
      <c r="C65" s="348"/>
      <c r="D65" s="64" t="s">
        <v>40</v>
      </c>
      <c r="E65" s="69" t="e">
        <f t="shared" si="8"/>
        <v>#DIV/0!</v>
      </c>
      <c r="F65" s="57" t="e">
        <f t="shared" si="8"/>
        <v>#DIV/0!</v>
      </c>
      <c r="G65" s="254" t="e">
        <f t="shared" si="8"/>
        <v>#DIV/0!</v>
      </c>
      <c r="H65" s="254" t="e">
        <f t="shared" si="8"/>
        <v>#DIV/0!</v>
      </c>
      <c r="I65" s="79" t="e">
        <f t="shared" si="10"/>
        <v>#DIV/0!</v>
      </c>
      <c r="J65" s="74" t="e">
        <f t="shared" si="9"/>
        <v>#DIV/0!</v>
      </c>
      <c r="K65" s="62" t="e">
        <v>#DIV/0!</v>
      </c>
    </row>
    <row r="66" spans="1:21" ht="24" customHeight="1" thickBot="1" x14ac:dyDescent="0.4">
      <c r="A66" s="261">
        <v>9</v>
      </c>
      <c r="B66" s="348" t="s">
        <v>162</v>
      </c>
      <c r="C66" s="348"/>
      <c r="D66" s="64" t="s">
        <v>40</v>
      </c>
      <c r="E66" s="69" t="e">
        <f t="shared" si="8"/>
        <v>#DIV/0!</v>
      </c>
      <c r="F66" s="57" t="e">
        <f t="shared" si="8"/>
        <v>#DIV/0!</v>
      </c>
      <c r="G66" s="254" t="e">
        <f t="shared" si="8"/>
        <v>#DIV/0!</v>
      </c>
      <c r="H66" s="254" t="e">
        <f t="shared" si="8"/>
        <v>#DIV/0!</v>
      </c>
      <c r="I66" s="79" t="e">
        <f t="shared" si="10"/>
        <v>#DIV/0!</v>
      </c>
      <c r="J66" s="74" t="e">
        <f t="shared" si="9"/>
        <v>#DIV/0!</v>
      </c>
      <c r="K66" s="62"/>
    </row>
    <row r="67" spans="1:21" ht="24" customHeight="1" thickBot="1" x14ac:dyDescent="0.4">
      <c r="A67" s="59"/>
      <c r="B67" s="347" t="s">
        <v>62</v>
      </c>
      <c r="C67" s="347"/>
      <c r="D67" s="65" t="s">
        <v>40</v>
      </c>
      <c r="E67" s="66">
        <f t="shared" si="8"/>
        <v>7.1744702843058779</v>
      </c>
      <c r="F67" s="23">
        <f>F52/F33*10</f>
        <v>6.3391269375466086</v>
      </c>
      <c r="G67" s="23">
        <f>G52/G33*10</f>
        <v>5.4785205787126916</v>
      </c>
      <c r="H67" s="23">
        <f>H52/H33*10</f>
        <v>5.632263752194417</v>
      </c>
      <c r="I67" s="68">
        <f t="shared" si="10"/>
        <v>0.30956344531824137</v>
      </c>
      <c r="J67" s="70">
        <f t="shared" si="9"/>
        <v>0.12550250067333704</v>
      </c>
      <c r="K67" s="62">
        <v>4.6416540305123348</v>
      </c>
    </row>
    <row r="68" spans="1:21" ht="24" customHeight="1" x14ac:dyDescent="0.35">
      <c r="A68" s="319" t="s">
        <v>64</v>
      </c>
      <c r="B68" s="365"/>
      <c r="C68" s="291"/>
      <c r="D68" s="291"/>
      <c r="E68" s="291"/>
      <c r="F68" s="291"/>
      <c r="G68" s="291"/>
      <c r="H68" s="291"/>
      <c r="I68" s="291"/>
      <c r="J68" s="366"/>
      <c r="Q68" s="62"/>
    </row>
    <row r="69" spans="1:21" ht="16.2" x14ac:dyDescent="0.35">
      <c r="A69" s="360"/>
      <c r="B69" s="333"/>
      <c r="C69" s="333"/>
      <c r="D69" s="333"/>
      <c r="E69" s="333"/>
      <c r="F69" s="333"/>
      <c r="G69" s="333"/>
      <c r="H69" s="333"/>
      <c r="I69" s="333"/>
      <c r="J69" s="361"/>
    </row>
    <row r="70" spans="1:21" ht="19.5" customHeight="1" x14ac:dyDescent="0.35">
      <c r="A70" s="362" t="s">
        <v>27</v>
      </c>
      <c r="B70" s="363"/>
      <c r="C70" s="363"/>
      <c r="D70" s="363"/>
      <c r="E70" s="363"/>
      <c r="F70" s="363"/>
      <c r="G70" s="363"/>
      <c r="H70" s="363"/>
      <c r="I70" s="363" t="str">
        <f>I35</f>
        <v>QTR - 4</v>
      </c>
      <c r="J70" s="364"/>
    </row>
    <row r="71" spans="1:21" ht="19.5" customHeight="1" thickBot="1" x14ac:dyDescent="0.4">
      <c r="A71" s="314" t="s">
        <v>41</v>
      </c>
      <c r="B71" s="315"/>
      <c r="C71" s="315"/>
      <c r="D71" s="315"/>
      <c r="E71" s="315"/>
      <c r="F71" s="315"/>
      <c r="G71" s="315"/>
      <c r="H71" s="315"/>
      <c r="I71" s="315" t="s">
        <v>50</v>
      </c>
      <c r="J71" s="316"/>
    </row>
    <row r="72" spans="1:21" ht="37.5" customHeight="1" thickTop="1" x14ac:dyDescent="0.35">
      <c r="A72" s="327" t="s">
        <v>12</v>
      </c>
      <c r="B72" s="302" t="s">
        <v>13</v>
      </c>
      <c r="C72" s="302"/>
      <c r="D72" s="303"/>
      <c r="E72" s="307" t="s">
        <v>218</v>
      </c>
      <c r="F72" s="308"/>
      <c r="G72" s="307" t="s">
        <v>216</v>
      </c>
      <c r="H72" s="308"/>
      <c r="I72" s="307" t="s">
        <v>14</v>
      </c>
      <c r="J72" s="308"/>
      <c r="L72" s="355" t="s">
        <v>228</v>
      </c>
      <c r="M72" s="356"/>
      <c r="N72" s="355" t="s">
        <v>229</v>
      </c>
      <c r="O72" s="356"/>
      <c r="T72" s="124"/>
    </row>
    <row r="73" spans="1:21" ht="29.25" customHeight="1" thickBot="1" x14ac:dyDescent="0.4">
      <c r="A73" s="328"/>
      <c r="B73" s="329"/>
      <c r="C73" s="329"/>
      <c r="D73" s="304"/>
      <c r="E73" s="248" t="s">
        <v>15</v>
      </c>
      <c r="F73" s="250" t="s">
        <v>16</v>
      </c>
      <c r="G73" s="54" t="s">
        <v>15</v>
      </c>
      <c r="H73" s="56" t="s">
        <v>16</v>
      </c>
      <c r="I73" s="54" t="s">
        <v>15</v>
      </c>
      <c r="J73" s="250" t="s">
        <v>16</v>
      </c>
      <c r="L73" s="2" t="s">
        <v>15</v>
      </c>
      <c r="M73" s="3" t="s">
        <v>16</v>
      </c>
      <c r="N73" s="2" t="s">
        <v>15</v>
      </c>
      <c r="O73" s="4" t="s">
        <v>16</v>
      </c>
    </row>
    <row r="74" spans="1:21" ht="19.5" customHeight="1" x14ac:dyDescent="0.35">
      <c r="A74" s="53" t="s">
        <v>43</v>
      </c>
      <c r="B74" s="317" t="s">
        <v>44</v>
      </c>
      <c r="C74" s="317"/>
      <c r="D74" s="318"/>
      <c r="E74" s="77"/>
      <c r="F74" s="75"/>
      <c r="G74" s="76"/>
      <c r="H74" s="75"/>
      <c r="I74" s="76"/>
      <c r="J74" s="75"/>
      <c r="L74" s="357"/>
      <c r="M74" s="358"/>
      <c r="N74" s="358"/>
      <c r="O74" s="359"/>
    </row>
    <row r="75" spans="1:21" ht="19.5" customHeight="1" x14ac:dyDescent="0.4">
      <c r="A75" s="263">
        <v>1</v>
      </c>
      <c r="B75" s="296" t="s">
        <v>56</v>
      </c>
      <c r="C75" s="296"/>
      <c r="D75" s="47" t="s">
        <v>40</v>
      </c>
      <c r="E75" s="254">
        <f t="shared" ref="E75:H84" si="11">L75/(E21*1000000)</f>
        <v>0.60196474694293634</v>
      </c>
      <c r="F75" s="255">
        <f t="shared" si="11"/>
        <v>0.2221372851658952</v>
      </c>
      <c r="G75" s="254">
        <f t="shared" si="11"/>
        <v>0.52662502880546702</v>
      </c>
      <c r="H75" s="254">
        <f t="shared" si="11"/>
        <v>0.22694340132878302</v>
      </c>
      <c r="I75" s="78">
        <f>(E75-G75)/G75</f>
        <v>0.1430614080541536</v>
      </c>
      <c r="J75" s="72">
        <f t="shared" ref="J75:J84" si="12">(F75-H75)/H75</f>
        <v>-2.1177598179754866E-2</v>
      </c>
      <c r="K75" s="1">
        <v>61.210999999999999</v>
      </c>
      <c r="L75" s="278">
        <v>246250635.88</v>
      </c>
      <c r="M75" s="277">
        <v>646404602.63999999</v>
      </c>
      <c r="N75" s="440">
        <v>232731398.98000002</v>
      </c>
      <c r="O75" s="441">
        <v>612454426.60000002</v>
      </c>
      <c r="P75" s="280"/>
      <c r="Q75" s="442"/>
      <c r="R75" s="242"/>
      <c r="S75" s="280"/>
      <c r="T75" s="280"/>
      <c r="U75" s="242"/>
    </row>
    <row r="76" spans="1:21" ht="19.5" customHeight="1" x14ac:dyDescent="0.4">
      <c r="A76" s="263">
        <v>2</v>
      </c>
      <c r="B76" s="296" t="s">
        <v>57</v>
      </c>
      <c r="C76" s="296"/>
      <c r="D76" s="47" t="s">
        <v>40</v>
      </c>
      <c r="E76" s="254">
        <f t="shared" si="11"/>
        <v>0.44601122790636355</v>
      </c>
      <c r="F76" s="255">
        <f t="shared" si="11"/>
        <v>0.29353801027231435</v>
      </c>
      <c r="G76" s="254">
        <f t="shared" si="11"/>
        <v>0.5337914260938118</v>
      </c>
      <c r="H76" s="254">
        <f t="shared" si="11"/>
        <v>0.35284612194885706</v>
      </c>
      <c r="I76" s="78">
        <f t="shared" ref="I76:I84" si="13">(E76-G76)/G76</f>
        <v>-0.16444662446118274</v>
      </c>
      <c r="J76" s="72">
        <f t="shared" si="12"/>
        <v>-0.16808491857291566</v>
      </c>
      <c r="K76" s="1">
        <v>61.220999999999997</v>
      </c>
      <c r="L76" s="278">
        <v>14127487.710000001</v>
      </c>
      <c r="M76" s="187">
        <v>37464842.740000002</v>
      </c>
      <c r="N76" s="440">
        <v>13542288.480000004</v>
      </c>
      <c r="O76" s="441">
        <v>36427833.630000003</v>
      </c>
      <c r="P76" s="280"/>
      <c r="Q76" s="442"/>
      <c r="R76" s="242"/>
      <c r="S76" s="280"/>
      <c r="T76" s="280"/>
      <c r="U76" s="242"/>
    </row>
    <row r="77" spans="1:21" ht="19.5" customHeight="1" x14ac:dyDescent="0.4">
      <c r="A77" s="263">
        <v>3</v>
      </c>
      <c r="B77" s="296" t="s">
        <v>60</v>
      </c>
      <c r="C77" s="296"/>
      <c r="D77" s="47" t="s">
        <v>40</v>
      </c>
      <c r="E77" s="254">
        <f t="shared" si="11"/>
        <v>1.7057760440562397</v>
      </c>
      <c r="F77" s="255">
        <f t="shared" si="11"/>
        <v>1.0939701947336502</v>
      </c>
      <c r="G77" s="254">
        <f t="shared" si="11"/>
        <v>1.5734467518336723</v>
      </c>
      <c r="H77" s="254">
        <f t="shared" si="11"/>
        <v>1.0498916376095901</v>
      </c>
      <c r="I77" s="78">
        <f t="shared" si="13"/>
        <v>8.4101538274716156E-2</v>
      </c>
      <c r="J77" s="72">
        <f t="shared" si="12"/>
        <v>4.1983911048590512E-2</v>
      </c>
      <c r="K77" s="1">
        <v>61.231000000000002</v>
      </c>
      <c r="L77" s="278">
        <v>982334548.89999986</v>
      </c>
      <c r="M77" s="187">
        <v>2743679523.8499999</v>
      </c>
      <c r="N77" s="440">
        <v>843068504.0999999</v>
      </c>
      <c r="O77" s="441">
        <v>2347137745.04</v>
      </c>
      <c r="P77" s="280"/>
      <c r="Q77" s="442"/>
      <c r="R77" s="242"/>
      <c r="S77" s="280"/>
      <c r="T77" s="280"/>
      <c r="U77" s="242"/>
    </row>
    <row r="78" spans="1:21" ht="19.5" customHeight="1" x14ac:dyDescent="0.4">
      <c r="A78" s="263">
        <v>4</v>
      </c>
      <c r="B78" s="296" t="s">
        <v>58</v>
      </c>
      <c r="C78" s="296"/>
      <c r="D78" s="47" t="s">
        <v>40</v>
      </c>
      <c r="E78" s="254">
        <f t="shared" si="11"/>
        <v>0.18349644069525062</v>
      </c>
      <c r="F78" s="255">
        <f t="shared" si="11"/>
        <v>0.12724043414018921</v>
      </c>
      <c r="G78" s="254">
        <f t="shared" si="11"/>
        <v>0.18098032443845463</v>
      </c>
      <c r="H78" s="254">
        <f t="shared" si="11"/>
        <v>0.12077391822208339</v>
      </c>
      <c r="I78" s="78">
        <f t="shared" si="13"/>
        <v>1.3902706079254671E-2</v>
      </c>
      <c r="J78" s="72">
        <f t="shared" si="12"/>
        <v>5.3542321167513666E-2</v>
      </c>
      <c r="K78" s="1">
        <v>61.280999999999999</v>
      </c>
      <c r="L78" s="278">
        <v>44638453.950000003</v>
      </c>
      <c r="M78" s="187">
        <v>122714848.68000001</v>
      </c>
      <c r="N78" s="440">
        <v>40286220.219999999</v>
      </c>
      <c r="O78" s="441">
        <v>108253286.12</v>
      </c>
      <c r="P78" s="280"/>
      <c r="Q78" s="442"/>
      <c r="R78" s="242"/>
      <c r="S78" s="280"/>
      <c r="T78" s="280"/>
      <c r="U78" s="242"/>
    </row>
    <row r="79" spans="1:21" ht="19.5" customHeight="1" x14ac:dyDescent="0.4">
      <c r="A79" s="263">
        <v>5</v>
      </c>
      <c r="B79" s="296" t="s">
        <v>33</v>
      </c>
      <c r="C79" s="296"/>
      <c r="D79" s="47" t="s">
        <v>40</v>
      </c>
      <c r="E79" s="254">
        <f t="shared" si="11"/>
        <v>3.4614217367032574E-2</v>
      </c>
      <c r="F79" s="255">
        <f t="shared" si="11"/>
        <v>6.5265130631835949E-2</v>
      </c>
      <c r="G79" s="254">
        <f t="shared" si="11"/>
        <v>9.6734743209808988E-2</v>
      </c>
      <c r="H79" s="254">
        <f t="shared" si="11"/>
        <v>8.8893010954785509E-2</v>
      </c>
      <c r="I79" s="78">
        <f t="shared" si="13"/>
        <v>-0.64217388480623305</v>
      </c>
      <c r="J79" s="72">
        <f t="shared" si="12"/>
        <v>-0.26580132756407171</v>
      </c>
      <c r="K79" s="1">
        <v>61.271000000000001</v>
      </c>
      <c r="L79" s="278">
        <v>121079754.35000002</v>
      </c>
      <c r="M79" s="187">
        <v>689780758.57000005</v>
      </c>
      <c r="N79" s="440">
        <v>318261174.54999995</v>
      </c>
      <c r="O79" s="441">
        <v>897630068.52999997</v>
      </c>
      <c r="P79" s="280"/>
      <c r="Q79" s="442"/>
      <c r="R79" s="242"/>
      <c r="S79" s="280"/>
      <c r="T79" s="280"/>
      <c r="U79" s="242"/>
    </row>
    <row r="80" spans="1:21" ht="19.5" customHeight="1" x14ac:dyDescent="0.4">
      <c r="A80" s="263">
        <v>6</v>
      </c>
      <c r="B80" s="296" t="s">
        <v>59</v>
      </c>
      <c r="C80" s="296"/>
      <c r="D80" s="47" t="s">
        <v>40</v>
      </c>
      <c r="E80" s="254">
        <v>0</v>
      </c>
      <c r="F80" s="255">
        <v>0</v>
      </c>
      <c r="G80" s="254" t="e">
        <f t="shared" si="11"/>
        <v>#DIV/0!</v>
      </c>
      <c r="H80" s="254" t="e">
        <f t="shared" si="11"/>
        <v>#DIV/0!</v>
      </c>
      <c r="I80" s="78" t="e">
        <f t="shared" si="13"/>
        <v>#DIV/0!</v>
      </c>
      <c r="J80" s="72" t="e">
        <f t="shared" si="12"/>
        <v>#DIV/0!</v>
      </c>
      <c r="K80" s="1">
        <v>61.250999999999998</v>
      </c>
      <c r="L80" s="187">
        <v>0</v>
      </c>
      <c r="M80" s="187">
        <v>0</v>
      </c>
      <c r="N80" s="440">
        <v>0</v>
      </c>
      <c r="O80" s="441">
        <v>0</v>
      </c>
      <c r="P80" s="280"/>
      <c r="Q80" s="242"/>
      <c r="R80" s="242"/>
      <c r="S80" s="280"/>
      <c r="T80" s="280"/>
      <c r="U80" s="242"/>
    </row>
    <row r="81" spans="1:21" ht="19.5" customHeight="1" x14ac:dyDescent="0.4">
      <c r="A81" s="263">
        <v>7</v>
      </c>
      <c r="B81" s="296" t="s">
        <v>21</v>
      </c>
      <c r="C81" s="296"/>
      <c r="D81" s="47" t="s">
        <v>40</v>
      </c>
      <c r="E81" s="254">
        <f t="shared" si="11"/>
        <v>1.3992676967055195</v>
      </c>
      <c r="F81" s="255">
        <f t="shared" si="11"/>
        <v>0.96448998839098832</v>
      </c>
      <c r="G81" s="254">
        <f t="shared" si="11"/>
        <v>1.3423528326879566</v>
      </c>
      <c r="H81" s="254">
        <f t="shared" si="11"/>
        <v>0.98913317228909403</v>
      </c>
      <c r="I81" s="78">
        <f t="shared" si="13"/>
        <v>4.239933244942419E-2</v>
      </c>
      <c r="J81" s="72">
        <f t="shared" si="12"/>
        <v>-2.4913919165278232E-2</v>
      </c>
      <c r="K81" s="1">
        <v>61.241</v>
      </c>
      <c r="L81" s="242">
        <v>3563467388.3400002</v>
      </c>
      <c r="M81" s="187">
        <v>9818230655.9200001</v>
      </c>
      <c r="N81" s="440">
        <v>3369520386.500001</v>
      </c>
      <c r="O81" s="441">
        <v>9132923754.3700008</v>
      </c>
      <c r="P81" s="280"/>
      <c r="Q81" s="442"/>
      <c r="R81" s="242"/>
      <c r="S81" s="280"/>
      <c r="T81" s="280"/>
      <c r="U81" s="242"/>
    </row>
    <row r="82" spans="1:21" ht="19.5" customHeight="1" x14ac:dyDescent="0.4">
      <c r="A82" s="261">
        <v>8</v>
      </c>
      <c r="B82" s="348" t="s">
        <v>61</v>
      </c>
      <c r="C82" s="348"/>
      <c r="D82" s="64" t="s">
        <v>40</v>
      </c>
      <c r="E82" s="69" t="e">
        <f t="shared" si="11"/>
        <v>#DIV/0!</v>
      </c>
      <c r="F82" s="57" t="e">
        <f t="shared" si="11"/>
        <v>#DIV/0!</v>
      </c>
      <c r="G82" s="254" t="e">
        <f t="shared" si="11"/>
        <v>#DIV/0!</v>
      </c>
      <c r="H82" s="254" t="e">
        <f t="shared" si="11"/>
        <v>#DIV/0!</v>
      </c>
      <c r="I82" s="79" t="e">
        <f t="shared" si="13"/>
        <v>#DIV/0!</v>
      </c>
      <c r="J82" s="74" t="e">
        <f t="shared" si="12"/>
        <v>#DIV/0!</v>
      </c>
      <c r="K82" s="1">
        <v>61.261000000000003</v>
      </c>
      <c r="L82" s="187">
        <v>0</v>
      </c>
      <c r="M82" s="240">
        <v>0</v>
      </c>
      <c r="N82" s="440">
        <v>0</v>
      </c>
      <c r="O82" s="440">
        <v>0</v>
      </c>
      <c r="P82" s="280"/>
      <c r="Q82" s="242"/>
      <c r="R82" s="242"/>
      <c r="S82" s="280"/>
      <c r="T82" s="280"/>
      <c r="U82" s="242"/>
    </row>
    <row r="83" spans="1:21" ht="19.5" customHeight="1" thickBot="1" x14ac:dyDescent="0.45">
      <c r="A83" s="261">
        <v>9</v>
      </c>
      <c r="B83" s="348" t="s">
        <v>162</v>
      </c>
      <c r="C83" s="348"/>
      <c r="D83" s="64" t="s">
        <v>40</v>
      </c>
      <c r="E83" s="69" t="e">
        <f t="shared" si="11"/>
        <v>#DIV/0!</v>
      </c>
      <c r="F83" s="57" t="e">
        <f t="shared" si="11"/>
        <v>#DIV/0!</v>
      </c>
      <c r="G83" s="254" t="e">
        <f t="shared" si="11"/>
        <v>#DIV/0!</v>
      </c>
      <c r="H83" s="254" t="e">
        <f t="shared" si="11"/>
        <v>#DIV/0!</v>
      </c>
      <c r="I83" s="79" t="e">
        <f t="shared" si="13"/>
        <v>#DIV/0!</v>
      </c>
      <c r="J83" s="74" t="e">
        <f t="shared" si="12"/>
        <v>#DIV/0!</v>
      </c>
      <c r="K83" s="1">
        <v>61291</v>
      </c>
      <c r="L83" s="443">
        <v>0</v>
      </c>
      <c r="M83" s="241">
        <v>0</v>
      </c>
      <c r="N83" s="440">
        <v>0</v>
      </c>
      <c r="O83" s="441">
        <v>0</v>
      </c>
      <c r="P83" s="280"/>
      <c r="Q83" s="242"/>
      <c r="R83" s="242"/>
      <c r="S83" s="280"/>
      <c r="T83" s="280"/>
      <c r="U83" s="242"/>
    </row>
    <row r="84" spans="1:21" ht="19.5" customHeight="1" thickBot="1" x14ac:dyDescent="0.4">
      <c r="A84" s="59"/>
      <c r="B84" s="347" t="s">
        <v>62</v>
      </c>
      <c r="C84" s="347"/>
      <c r="D84" s="65" t="s">
        <v>40</v>
      </c>
      <c r="E84" s="66">
        <f t="shared" si="11"/>
        <v>0.68065770513895074</v>
      </c>
      <c r="F84" s="23">
        <f t="shared" si="11"/>
        <v>0.5157369786944549</v>
      </c>
      <c r="G84" s="23">
        <f t="shared" si="11"/>
        <v>0.6856634902567782</v>
      </c>
      <c r="H84" s="23">
        <f t="shared" si="11"/>
        <v>0.51988212608227735</v>
      </c>
      <c r="I84" s="68">
        <f t="shared" si="13"/>
        <v>-7.3006441045195634E-3</v>
      </c>
      <c r="J84" s="70">
        <f t="shared" si="12"/>
        <v>-7.9732446642461399E-3</v>
      </c>
      <c r="L84" s="188">
        <f>SUM(L75:L83)</f>
        <v>4971898269.1300001</v>
      </c>
      <c r="M84" s="444">
        <f>SUM(M75:M83)</f>
        <v>14058275232.4</v>
      </c>
      <c r="N84" s="445">
        <f>SUM(N75:N83)</f>
        <v>4817409972.8300009</v>
      </c>
      <c r="O84" s="445">
        <f>SUM(O75:O83)</f>
        <v>13134827114.290001</v>
      </c>
      <c r="P84" s="280"/>
      <c r="Q84" s="242"/>
      <c r="R84" s="242"/>
      <c r="S84" s="280"/>
      <c r="T84" s="280"/>
      <c r="U84" s="242"/>
    </row>
    <row r="85" spans="1:21" ht="19.5" customHeight="1" thickBot="1" x14ac:dyDescent="0.4">
      <c r="A85" s="350"/>
      <c r="B85" s="351"/>
      <c r="C85" s="351"/>
      <c r="D85" s="351"/>
      <c r="E85" s="351"/>
      <c r="F85" s="351"/>
      <c r="G85" s="351"/>
      <c r="H85" s="351"/>
      <c r="I85" s="351"/>
      <c r="J85" s="352"/>
      <c r="S85" s="280"/>
    </row>
    <row r="86" spans="1:21" ht="19.5" customHeight="1" x14ac:dyDescent="0.35">
      <c r="A86" s="245" t="s">
        <v>45</v>
      </c>
      <c r="B86" s="353" t="s">
        <v>96</v>
      </c>
      <c r="C86" s="353"/>
      <c r="D86" s="354"/>
      <c r="E86" s="84"/>
      <c r="F86" s="82"/>
      <c r="G86" s="83"/>
      <c r="H86" s="82"/>
      <c r="I86" s="83"/>
      <c r="J86" s="82"/>
      <c r="K86" s="1">
        <v>61.210999999999999</v>
      </c>
      <c r="L86" s="278">
        <v>-400153966.75999999</v>
      </c>
      <c r="M86" s="278">
        <v>-646404602.63999999</v>
      </c>
      <c r="N86" s="89">
        <f>L86-M86</f>
        <v>246250635.88</v>
      </c>
    </row>
    <row r="87" spans="1:21" ht="19.5" customHeight="1" x14ac:dyDescent="0.35">
      <c r="A87" s="263">
        <v>1</v>
      </c>
      <c r="B87" s="296" t="s">
        <v>56</v>
      </c>
      <c r="C87" s="296"/>
      <c r="D87" s="47" t="s">
        <v>40</v>
      </c>
      <c r="E87" s="254">
        <f t="shared" ref="E87:H96" si="14">E58-E75</f>
        <v>4.7926390574820488</v>
      </c>
      <c r="F87" s="255">
        <f t="shared" si="14"/>
        <v>5.9541033324370387</v>
      </c>
      <c r="G87" s="254">
        <f t="shared" si="14"/>
        <v>5.1472582870590422</v>
      </c>
      <c r="H87" s="254">
        <f t="shared" si="14"/>
        <v>5.2650138671439315</v>
      </c>
      <c r="I87" s="78">
        <f>(E87-G87)/G87</f>
        <v>-6.8894780444291648E-2</v>
      </c>
      <c r="J87" s="72">
        <f t="shared" ref="J87:J96" si="15">(F87-H87)/H87</f>
        <v>0.130880845270577</v>
      </c>
      <c r="K87" s="1">
        <v>61.220999999999997</v>
      </c>
      <c r="L87" s="278">
        <v>-23337355.030000001</v>
      </c>
      <c r="M87" s="278">
        <v>-37464842.740000002</v>
      </c>
      <c r="N87" s="89">
        <f t="shared" ref="N87:N93" si="16">L87-M87</f>
        <v>14127487.710000001</v>
      </c>
    </row>
    <row r="88" spans="1:21" ht="19.5" customHeight="1" x14ac:dyDescent="0.35">
      <c r="A88" s="263">
        <v>2</v>
      </c>
      <c r="B88" s="296" t="s">
        <v>57</v>
      </c>
      <c r="C88" s="296"/>
      <c r="D88" s="47" t="s">
        <v>40</v>
      </c>
      <c r="E88" s="254">
        <f t="shared" si="14"/>
        <v>6.2647356706751873</v>
      </c>
      <c r="F88" s="255">
        <f t="shared" si="14"/>
        <v>6.5062223444938931</v>
      </c>
      <c r="G88" s="254">
        <f t="shared" si="14"/>
        <v>5.819122107410327</v>
      </c>
      <c r="H88" s="254">
        <f t="shared" si="14"/>
        <v>5.8366153271018995</v>
      </c>
      <c r="I88" s="78">
        <f t="shared" ref="I88:I96" si="17">(E88-G88)/G88</f>
        <v>7.6577455334267061E-2</v>
      </c>
      <c r="J88" s="72">
        <f t="shared" si="15"/>
        <v>0.1147252268421258</v>
      </c>
      <c r="K88" s="1">
        <v>61.231000000000002</v>
      </c>
      <c r="L88" s="187">
        <v>-1761344974.95</v>
      </c>
      <c r="M88" s="278">
        <v>-2743679523.8499999</v>
      </c>
      <c r="N88" s="89">
        <f t="shared" si="16"/>
        <v>982334548.89999986</v>
      </c>
    </row>
    <row r="89" spans="1:21" ht="19.5" customHeight="1" x14ac:dyDescent="0.35">
      <c r="A89" s="263">
        <v>3</v>
      </c>
      <c r="B89" s="296" t="s">
        <v>60</v>
      </c>
      <c r="C89" s="296"/>
      <c r="D89" s="47" t="s">
        <v>40</v>
      </c>
      <c r="E89" s="254">
        <f t="shared" si="14"/>
        <v>6.6532313332151674</v>
      </c>
      <c r="F89" s="255">
        <f t="shared" si="14"/>
        <v>7.169175264858632</v>
      </c>
      <c r="G89" s="254">
        <f t="shared" si="14"/>
        <v>6.3410332016479689</v>
      </c>
      <c r="H89" s="254">
        <f t="shared" si="14"/>
        <v>6.5259269345857938</v>
      </c>
      <c r="I89" s="78">
        <f t="shared" si="17"/>
        <v>4.9234583961184963E-2</v>
      </c>
      <c r="J89" s="72">
        <f t="shared" si="15"/>
        <v>9.8568117099776531E-2</v>
      </c>
      <c r="K89" s="1">
        <v>61.280999999999999</v>
      </c>
      <c r="L89" s="187">
        <v>-78076394.730000004</v>
      </c>
      <c r="M89" s="278">
        <v>-122714848.68000001</v>
      </c>
      <c r="N89" s="89">
        <f t="shared" si="16"/>
        <v>44638453.950000003</v>
      </c>
    </row>
    <row r="90" spans="1:21" ht="19.5" customHeight="1" x14ac:dyDescent="0.35">
      <c r="A90" s="263">
        <v>4</v>
      </c>
      <c r="B90" s="296" t="s">
        <v>58</v>
      </c>
      <c r="C90" s="296"/>
      <c r="D90" s="47" t="s">
        <v>40</v>
      </c>
      <c r="E90" s="254">
        <f t="shared" si="14"/>
        <v>7.3383905388638526</v>
      </c>
      <c r="F90" s="255">
        <f t="shared" si="14"/>
        <v>6.2490513868086968</v>
      </c>
      <c r="G90" s="254">
        <f t="shared" si="14"/>
        <v>7.1961808888259968</v>
      </c>
      <c r="H90" s="254">
        <f t="shared" si="14"/>
        <v>6.1610642440618957</v>
      </c>
      <c r="I90" s="78">
        <f t="shared" si="17"/>
        <v>1.9761822588239056E-2</v>
      </c>
      <c r="J90" s="72">
        <f t="shared" si="15"/>
        <v>1.4281159757683765E-2</v>
      </c>
      <c r="K90" s="1">
        <v>61.271000000000001</v>
      </c>
      <c r="L90" s="187">
        <v>-568701004.22000003</v>
      </c>
      <c r="M90" s="278">
        <v>-689780758.57000005</v>
      </c>
      <c r="N90" s="89">
        <f t="shared" si="16"/>
        <v>121079754.35000002</v>
      </c>
    </row>
    <row r="91" spans="1:21" ht="19.5" customHeight="1" x14ac:dyDescent="0.35">
      <c r="A91" s="263">
        <v>5</v>
      </c>
      <c r="B91" s="296" t="s">
        <v>33</v>
      </c>
      <c r="C91" s="296"/>
      <c r="D91" s="47" t="s">
        <v>40</v>
      </c>
      <c r="E91" s="254">
        <f t="shared" si="14"/>
        <v>5.9886325579308686</v>
      </c>
      <c r="F91" s="255">
        <f t="shared" si="14"/>
        <v>4.4977662775234606</v>
      </c>
      <c r="G91" s="254">
        <f t="shared" si="14"/>
        <v>3.8630526711660877</v>
      </c>
      <c r="H91" s="254">
        <f t="shared" si="14"/>
        <v>4.0263808042161369</v>
      </c>
      <c r="I91" s="78">
        <f t="shared" si="17"/>
        <v>0.55023321391141178</v>
      </c>
      <c r="J91" s="72">
        <f t="shared" si="15"/>
        <v>0.11707424017463094</v>
      </c>
      <c r="K91" s="1">
        <v>61.250999999999998</v>
      </c>
      <c r="L91" s="278">
        <v>0</v>
      </c>
      <c r="M91" s="278">
        <v>0</v>
      </c>
      <c r="N91" s="89">
        <f t="shared" si="16"/>
        <v>0</v>
      </c>
    </row>
    <row r="92" spans="1:21" ht="19.5" customHeight="1" x14ac:dyDescent="0.35">
      <c r="A92" s="263">
        <v>6</v>
      </c>
      <c r="B92" s="296" t="s">
        <v>59</v>
      </c>
      <c r="C92" s="296"/>
      <c r="D92" s="47" t="s">
        <v>40</v>
      </c>
      <c r="E92" s="254" t="e">
        <f t="shared" si="14"/>
        <v>#DIV/0!</v>
      </c>
      <c r="F92" s="255" t="e">
        <f t="shared" si="14"/>
        <v>#DIV/0!</v>
      </c>
      <c r="G92" s="254" t="e">
        <f t="shared" si="14"/>
        <v>#DIV/0!</v>
      </c>
      <c r="H92" s="254" t="e">
        <f t="shared" si="14"/>
        <v>#DIV/0!</v>
      </c>
      <c r="I92" s="78" t="e">
        <f t="shared" si="17"/>
        <v>#DIV/0!</v>
      </c>
      <c r="J92" s="72" t="e">
        <f t="shared" si="15"/>
        <v>#DIV/0!</v>
      </c>
      <c r="K92" s="1">
        <v>61.241</v>
      </c>
      <c r="L92" s="187">
        <v>-6254763267.5799999</v>
      </c>
      <c r="M92" s="278">
        <v>-9818230655.9200001</v>
      </c>
      <c r="N92" s="89">
        <f t="shared" si="16"/>
        <v>3563467388.3400002</v>
      </c>
    </row>
    <row r="93" spans="1:21" ht="19.5" customHeight="1" x14ac:dyDescent="0.35">
      <c r="A93" s="263">
        <v>7</v>
      </c>
      <c r="B93" s="296" t="s">
        <v>21</v>
      </c>
      <c r="C93" s="296"/>
      <c r="D93" s="47" t="s">
        <v>40</v>
      </c>
      <c r="E93" s="254">
        <f t="shared" si="14"/>
        <v>7.3470901784719498</v>
      </c>
      <c r="F93" s="255">
        <f t="shared" si="14"/>
        <v>7.0014623030154075</v>
      </c>
      <c r="G93" s="254">
        <f t="shared" si="14"/>
        <v>5.9106451009196119</v>
      </c>
      <c r="H93" s="254">
        <f t="shared" si="14"/>
        <v>6.1144358813279371</v>
      </c>
      <c r="I93" s="78">
        <f t="shared" si="17"/>
        <v>0.24302678523683438</v>
      </c>
      <c r="J93" s="72">
        <f t="shared" si="15"/>
        <v>0.14507085181745752</v>
      </c>
      <c r="K93" s="1">
        <v>61.290999999999997</v>
      </c>
      <c r="L93" s="443">
        <v>0</v>
      </c>
      <c r="M93" s="279"/>
      <c r="N93" s="89">
        <f t="shared" si="16"/>
        <v>0</v>
      </c>
    </row>
    <row r="94" spans="1:21" ht="19.5" customHeight="1" x14ac:dyDescent="0.35">
      <c r="A94" s="263">
        <v>8</v>
      </c>
      <c r="B94" s="296" t="s">
        <v>61</v>
      </c>
      <c r="C94" s="296"/>
      <c r="D94" s="47" t="s">
        <v>40</v>
      </c>
      <c r="E94" s="254" t="e">
        <f t="shared" si="14"/>
        <v>#DIV/0!</v>
      </c>
      <c r="F94" s="255" t="e">
        <f t="shared" si="14"/>
        <v>#DIV/0!</v>
      </c>
      <c r="G94" s="254" t="e">
        <f t="shared" si="14"/>
        <v>#DIV/0!</v>
      </c>
      <c r="H94" s="254" t="e">
        <f t="shared" si="14"/>
        <v>#DIV/0!</v>
      </c>
      <c r="I94" s="78">
        <v>0</v>
      </c>
      <c r="J94" s="72">
        <v>0</v>
      </c>
      <c r="L94" s="1">
        <v>0</v>
      </c>
      <c r="N94" s="89">
        <f>SUM(N86:N93)</f>
        <v>4971898269.1300001</v>
      </c>
    </row>
    <row r="95" spans="1:21" ht="19.5" customHeight="1" x14ac:dyDescent="0.35">
      <c r="A95" s="263">
        <v>9</v>
      </c>
      <c r="B95" s="296" t="s">
        <v>162</v>
      </c>
      <c r="C95" s="296"/>
      <c r="D95" s="47" t="s">
        <v>40</v>
      </c>
      <c r="E95" s="254" t="e">
        <f t="shared" si="14"/>
        <v>#DIV/0!</v>
      </c>
      <c r="F95" s="255" t="e">
        <f t="shared" si="14"/>
        <v>#DIV/0!</v>
      </c>
      <c r="G95" s="254" t="e">
        <f t="shared" si="14"/>
        <v>#DIV/0!</v>
      </c>
      <c r="H95" s="254" t="e">
        <f t="shared" si="14"/>
        <v>#DIV/0!</v>
      </c>
      <c r="I95" s="78">
        <v>0</v>
      </c>
      <c r="J95" s="72">
        <v>0</v>
      </c>
      <c r="L95" s="1">
        <v>13134827114.290001</v>
      </c>
    </row>
    <row r="96" spans="1:21" ht="19.5" customHeight="1" thickBot="1" x14ac:dyDescent="0.4">
      <c r="A96" s="60"/>
      <c r="B96" s="349" t="s">
        <v>62</v>
      </c>
      <c r="C96" s="349"/>
      <c r="D96" s="67" t="s">
        <v>40</v>
      </c>
      <c r="E96" s="61">
        <f t="shared" si="14"/>
        <v>6.493812579166927</v>
      </c>
      <c r="F96" s="52">
        <f t="shared" si="14"/>
        <v>5.8233899588521538</v>
      </c>
      <c r="G96" s="52">
        <f t="shared" si="14"/>
        <v>4.7928570884559134</v>
      </c>
      <c r="H96" s="52">
        <f t="shared" si="14"/>
        <v>5.11238162611214</v>
      </c>
      <c r="I96" s="85">
        <f t="shared" si="17"/>
        <v>0.35489384709757754</v>
      </c>
      <c r="J96" s="73">
        <f t="shared" si="15"/>
        <v>0.1390757546558043</v>
      </c>
      <c r="N96" s="62"/>
    </row>
    <row r="97" spans="1:10" ht="19.5" customHeight="1" x14ac:dyDescent="0.35">
      <c r="A97" s="53" t="s">
        <v>46</v>
      </c>
      <c r="B97" s="317" t="s">
        <v>47</v>
      </c>
      <c r="C97" s="317"/>
      <c r="D97" s="318"/>
      <c r="E97" s="84"/>
      <c r="F97" s="82"/>
      <c r="G97" s="83"/>
      <c r="H97" s="82"/>
      <c r="I97" s="83"/>
      <c r="J97" s="82"/>
    </row>
    <row r="98" spans="1:10" ht="19.5" customHeight="1" x14ac:dyDescent="0.35">
      <c r="A98" s="263">
        <v>1</v>
      </c>
      <c r="B98" s="296" t="s">
        <v>56</v>
      </c>
      <c r="C98" s="296"/>
      <c r="D98" s="47" t="s">
        <v>48</v>
      </c>
      <c r="E98" s="86">
        <f t="shared" ref="E98:H107" si="18">(E21*1000000)/E6</f>
        <v>131.29410647040717</v>
      </c>
      <c r="F98" s="87">
        <f t="shared" si="18"/>
        <v>933.94630840388106</v>
      </c>
      <c r="G98" s="86">
        <f t="shared" si="18"/>
        <v>146.52278193359808</v>
      </c>
      <c r="H98" s="86">
        <f t="shared" si="18"/>
        <v>894.76273806263544</v>
      </c>
      <c r="I98" s="78">
        <f>(E98-G98)/G98</f>
        <v>-0.10393384060979893</v>
      </c>
      <c r="J98" s="72">
        <f t="shared" ref="J98:J107" si="19">(F98-H98)/H98</f>
        <v>4.3792134690462142E-2</v>
      </c>
    </row>
    <row r="99" spans="1:10" ht="19.5" customHeight="1" x14ac:dyDescent="0.35">
      <c r="A99" s="263">
        <v>2</v>
      </c>
      <c r="B99" s="296" t="s">
        <v>57</v>
      </c>
      <c r="C99" s="296"/>
      <c r="D99" s="47" t="s">
        <v>48</v>
      </c>
      <c r="E99" s="86">
        <f t="shared" si="18"/>
        <v>699.5711824727241</v>
      </c>
      <c r="F99" s="87">
        <f t="shared" si="18"/>
        <v>2818.8523786386327</v>
      </c>
      <c r="G99" s="86">
        <f t="shared" si="18"/>
        <v>577.56226380731232</v>
      </c>
      <c r="H99" s="86">
        <f t="shared" si="18"/>
        <v>2350.3164412876199</v>
      </c>
      <c r="I99" s="78">
        <f t="shared" ref="I99:I107" si="20">(E99-G99)/G99</f>
        <v>0.21124807888438621</v>
      </c>
      <c r="J99" s="72">
        <f t="shared" si="19"/>
        <v>0.19935015095002506</v>
      </c>
    </row>
    <row r="100" spans="1:10" ht="19.5" customHeight="1" x14ac:dyDescent="0.35">
      <c r="A100" s="263">
        <v>3</v>
      </c>
      <c r="B100" s="296" t="s">
        <v>60</v>
      </c>
      <c r="C100" s="296"/>
      <c r="D100" s="47" t="s">
        <v>48</v>
      </c>
      <c r="E100" s="86">
        <f t="shared" si="18"/>
        <v>1240.1258802096572</v>
      </c>
      <c r="F100" s="87">
        <f t="shared" si="18"/>
        <v>5400.7771255313555</v>
      </c>
      <c r="G100" s="86">
        <f t="shared" si="18"/>
        <v>1231.4498799140435</v>
      </c>
      <c r="H100" s="86">
        <f t="shared" si="18"/>
        <v>5138.0701210052748</v>
      </c>
      <c r="I100" s="78">
        <f t="shared" si="20"/>
        <v>7.0453539661876211E-3</v>
      </c>
      <c r="J100" s="72">
        <f t="shared" si="19"/>
        <v>5.1129509395383944E-2</v>
      </c>
    </row>
    <row r="101" spans="1:10" ht="19.5" customHeight="1" x14ac:dyDescent="0.35">
      <c r="A101" s="263">
        <v>4</v>
      </c>
      <c r="B101" s="296" t="s">
        <v>58</v>
      </c>
      <c r="C101" s="296"/>
      <c r="D101" s="47" t="s">
        <v>48</v>
      </c>
      <c r="E101" s="86">
        <f t="shared" si="18"/>
        <v>9142.590499098018</v>
      </c>
      <c r="F101" s="87">
        <f t="shared" si="18"/>
        <v>36245.971286831031</v>
      </c>
      <c r="G101" s="86">
        <f t="shared" si="18"/>
        <v>9055.0380344140267</v>
      </c>
      <c r="H101" s="86">
        <f t="shared" si="18"/>
        <v>36461.375747467762</v>
      </c>
      <c r="I101" s="78">
        <f t="shared" si="20"/>
        <v>9.6689229080258645E-3</v>
      </c>
      <c r="J101" s="72">
        <f t="shared" si="19"/>
        <v>-5.9077436388749356E-3</v>
      </c>
    </row>
    <row r="102" spans="1:10" ht="19.5" customHeight="1" x14ac:dyDescent="0.35">
      <c r="A102" s="263">
        <v>5</v>
      </c>
      <c r="B102" s="296" t="s">
        <v>33</v>
      </c>
      <c r="C102" s="296"/>
      <c r="D102" s="47" t="s">
        <v>48</v>
      </c>
      <c r="E102" s="86">
        <f t="shared" si="18"/>
        <v>8169.7142302715793</v>
      </c>
      <c r="F102" s="87">
        <f t="shared" si="18"/>
        <v>24684.237418372399</v>
      </c>
      <c r="G102" s="86">
        <f t="shared" si="18"/>
        <v>7987.0073120284324</v>
      </c>
      <c r="H102" s="86">
        <f t="shared" si="18"/>
        <v>24513.915188238607</v>
      </c>
      <c r="I102" s="78">
        <f t="shared" si="20"/>
        <v>2.2875516586543035E-2</v>
      </c>
      <c r="J102" s="72">
        <f t="shared" si="19"/>
        <v>6.9479815372580642E-3</v>
      </c>
    </row>
    <row r="103" spans="1:10" ht="19.5" customHeight="1" x14ac:dyDescent="0.35">
      <c r="A103" s="263">
        <v>6</v>
      </c>
      <c r="B103" s="296" t="s">
        <v>59</v>
      </c>
      <c r="C103" s="296"/>
      <c r="D103" s="47" t="s">
        <v>48</v>
      </c>
      <c r="E103" s="86" t="e">
        <f t="shared" si="18"/>
        <v>#DIV/0!</v>
      </c>
      <c r="F103" s="87" t="e">
        <f t="shared" si="18"/>
        <v>#DIV/0!</v>
      </c>
      <c r="G103" s="86" t="e">
        <f t="shared" si="18"/>
        <v>#DIV/0!</v>
      </c>
      <c r="H103" s="86" t="e">
        <f t="shared" si="18"/>
        <v>#DIV/0!</v>
      </c>
      <c r="I103" s="78" t="e">
        <f t="shared" si="20"/>
        <v>#DIV/0!</v>
      </c>
      <c r="J103" s="72" t="e">
        <f t="shared" si="19"/>
        <v>#DIV/0!</v>
      </c>
    </row>
    <row r="104" spans="1:10" ht="19.5" customHeight="1" x14ac:dyDescent="0.35">
      <c r="A104" s="263">
        <v>7</v>
      </c>
      <c r="B104" s="296" t="s">
        <v>21</v>
      </c>
      <c r="C104" s="296"/>
      <c r="D104" s="47" t="s">
        <v>48</v>
      </c>
      <c r="E104" s="86">
        <f t="shared" si="18"/>
        <v>449385.20257631905</v>
      </c>
      <c r="F104" s="87">
        <f t="shared" si="18"/>
        <v>1796314.1626963119</v>
      </c>
      <c r="G104" s="86">
        <f t="shared" si="18"/>
        <v>481889.03820310999</v>
      </c>
      <c r="H104" s="86">
        <f t="shared" si="18"/>
        <v>1772559.0324438473</v>
      </c>
      <c r="I104" s="78">
        <f t="shared" si="20"/>
        <v>-6.7450871569921439E-2</v>
      </c>
      <c r="J104" s="72">
        <f t="shared" si="19"/>
        <v>1.3401601762009137E-2</v>
      </c>
    </row>
    <row r="105" spans="1:10" ht="19.5" customHeight="1" x14ac:dyDescent="0.35">
      <c r="A105" s="261">
        <v>8</v>
      </c>
      <c r="B105" s="348" t="s">
        <v>61</v>
      </c>
      <c r="C105" s="348"/>
      <c r="D105" s="64" t="s">
        <v>48</v>
      </c>
      <c r="E105" s="281" t="e">
        <f t="shared" si="18"/>
        <v>#DIV/0!</v>
      </c>
      <c r="F105" s="282" t="e">
        <f t="shared" si="18"/>
        <v>#DIV/0!</v>
      </c>
      <c r="G105" s="86" t="e">
        <f t="shared" si="18"/>
        <v>#DIV/0!</v>
      </c>
      <c r="H105" s="86" t="e">
        <f t="shared" si="18"/>
        <v>#DIV/0!</v>
      </c>
      <c r="I105" s="79" t="e">
        <f t="shared" si="20"/>
        <v>#DIV/0!</v>
      </c>
      <c r="J105" s="74" t="e">
        <f t="shared" si="19"/>
        <v>#DIV/0!</v>
      </c>
    </row>
    <row r="106" spans="1:10" ht="19.5" customHeight="1" thickBot="1" x14ac:dyDescent="0.4">
      <c r="A106" s="261">
        <v>9</v>
      </c>
      <c r="B106" s="348" t="s">
        <v>162</v>
      </c>
      <c r="C106" s="348"/>
      <c r="D106" s="64" t="s">
        <v>48</v>
      </c>
      <c r="E106" s="281" t="e">
        <f t="shared" si="18"/>
        <v>#DIV/0!</v>
      </c>
      <c r="F106" s="282" t="e">
        <f t="shared" si="18"/>
        <v>#DIV/0!</v>
      </c>
      <c r="G106" s="86" t="e">
        <f t="shared" si="18"/>
        <v>#DIV/0!</v>
      </c>
      <c r="H106" s="86" t="e">
        <f t="shared" si="18"/>
        <v>#DIV/0!</v>
      </c>
      <c r="I106" s="79" t="e">
        <f t="shared" si="20"/>
        <v>#DIV/0!</v>
      </c>
      <c r="J106" s="74" t="e">
        <f t="shared" si="19"/>
        <v>#DIV/0!</v>
      </c>
    </row>
    <row r="107" spans="1:10" ht="19.5" customHeight="1" thickBot="1" x14ac:dyDescent="0.4">
      <c r="A107" s="59"/>
      <c r="B107" s="347" t="s">
        <v>62</v>
      </c>
      <c r="C107" s="347"/>
      <c r="D107" s="65" t="s">
        <v>48</v>
      </c>
      <c r="E107" s="446">
        <f t="shared" si="18"/>
        <v>1787.7745504810034</v>
      </c>
      <c r="F107" s="446">
        <f t="shared" si="18"/>
        <v>6671.4932640435209</v>
      </c>
      <c r="G107" s="446">
        <f t="shared" si="18"/>
        <v>1784.6459047998851</v>
      </c>
      <c r="H107" s="446">
        <f t="shared" si="18"/>
        <v>6417.5454327237549</v>
      </c>
      <c r="I107" s="68">
        <f t="shared" si="20"/>
        <v>1.753090443714174E-3</v>
      </c>
      <c r="J107" s="70">
        <f t="shared" si="19"/>
        <v>3.9570866148427822E-2</v>
      </c>
    </row>
    <row r="108" spans="1:10" ht="24" customHeight="1" x14ac:dyDescent="0.35">
      <c r="A108" s="289" t="s">
        <v>64</v>
      </c>
      <c r="B108" s="289"/>
      <c r="C108" s="5" t="s">
        <v>65</v>
      </c>
    </row>
    <row r="109" spans="1:10" ht="24" customHeight="1" x14ac:dyDescent="0.35">
      <c r="A109" s="289"/>
      <c r="B109" s="289"/>
      <c r="C109" s="5"/>
    </row>
    <row r="110" spans="1:10" ht="24" customHeight="1" x14ac:dyDescent="0.35">
      <c r="A110" s="289"/>
      <c r="B110" s="289"/>
      <c r="C110" s="5"/>
      <c r="D110" s="6"/>
      <c r="E110" s="6"/>
      <c r="F110" s="6"/>
      <c r="G110" s="6"/>
      <c r="H110" s="6"/>
      <c r="I110" s="6"/>
      <c r="J110" s="6"/>
    </row>
    <row r="111" spans="1:10" ht="24" customHeight="1" x14ac:dyDescent="0.35">
      <c r="A111" s="289"/>
      <c r="B111" s="289"/>
      <c r="C111" s="5"/>
    </row>
  </sheetData>
  <mergeCells count="137">
    <mergeCell ref="B107:C107"/>
    <mergeCell ref="A108:B108"/>
    <mergeCell ref="A109:B109"/>
    <mergeCell ref="A110:B110"/>
    <mergeCell ref="A111:B111"/>
    <mergeCell ref="B101:C101"/>
    <mergeCell ref="B102:C102"/>
    <mergeCell ref="B103:C103"/>
    <mergeCell ref="B104:C104"/>
    <mergeCell ref="B105:C105"/>
    <mergeCell ref="B106:C106"/>
    <mergeCell ref="B95:C95"/>
    <mergeCell ref="B96:C96"/>
    <mergeCell ref="B97:D97"/>
    <mergeCell ref="B98:C98"/>
    <mergeCell ref="B99:C99"/>
    <mergeCell ref="B100:C100"/>
    <mergeCell ref="B89:C89"/>
    <mergeCell ref="B90:C90"/>
    <mergeCell ref="B91:C91"/>
    <mergeCell ref="B92:C92"/>
    <mergeCell ref="B93:C93"/>
    <mergeCell ref="B94:C94"/>
    <mergeCell ref="B83:C83"/>
    <mergeCell ref="B84:C84"/>
    <mergeCell ref="A85:J85"/>
    <mergeCell ref="B86:D86"/>
    <mergeCell ref="B87:C87"/>
    <mergeCell ref="B88:C88"/>
    <mergeCell ref="B77:C77"/>
    <mergeCell ref="B78:C78"/>
    <mergeCell ref="B79:C79"/>
    <mergeCell ref="B80:C80"/>
    <mergeCell ref="B81:C81"/>
    <mergeCell ref="B82:C82"/>
    <mergeCell ref="L72:M72"/>
    <mergeCell ref="N72:O72"/>
    <mergeCell ref="B74:D74"/>
    <mergeCell ref="L74:O74"/>
    <mergeCell ref="B75:C75"/>
    <mergeCell ref="B76:C76"/>
    <mergeCell ref="A69:J69"/>
    <mergeCell ref="A70:H70"/>
    <mergeCell ref="I70:J70"/>
    <mergeCell ref="A71:H71"/>
    <mergeCell ref="I71:J71"/>
    <mergeCell ref="A72:A73"/>
    <mergeCell ref="B72:D73"/>
    <mergeCell ref="E72:F72"/>
    <mergeCell ref="G72:H72"/>
    <mergeCell ref="I72:J72"/>
    <mergeCell ref="B63:C63"/>
    <mergeCell ref="B64:C64"/>
    <mergeCell ref="B65:C65"/>
    <mergeCell ref="B66:C66"/>
    <mergeCell ref="B67:C67"/>
    <mergeCell ref="A68:B68"/>
    <mergeCell ref="C68:J68"/>
    <mergeCell ref="B57:D57"/>
    <mergeCell ref="B58:C58"/>
    <mergeCell ref="B59:C59"/>
    <mergeCell ref="B60:C60"/>
    <mergeCell ref="B61:C61"/>
    <mergeCell ref="B62:C62"/>
    <mergeCell ref="B52:C52"/>
    <mergeCell ref="A53:B53"/>
    <mergeCell ref="C53:J53"/>
    <mergeCell ref="A54:J54"/>
    <mergeCell ref="A55:A56"/>
    <mergeCell ref="B55:D56"/>
    <mergeCell ref="E55:F55"/>
    <mergeCell ref="G55:H55"/>
    <mergeCell ref="I55:J55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A37:A38"/>
    <mergeCell ref="B37:D38"/>
    <mergeCell ref="E37:F37"/>
    <mergeCell ref="G37:H37"/>
    <mergeCell ref="I37:J37"/>
    <mergeCell ref="B39:D39"/>
    <mergeCell ref="B32:C32"/>
    <mergeCell ref="B33:C33"/>
    <mergeCell ref="B34:J34"/>
    <mergeCell ref="A35:H35"/>
    <mergeCell ref="I35:J35"/>
    <mergeCell ref="A36:H36"/>
    <mergeCell ref="I36:J36"/>
    <mergeCell ref="B26:C26"/>
    <mergeCell ref="B27:C27"/>
    <mergeCell ref="B28:C28"/>
    <mergeCell ref="B29:C29"/>
    <mergeCell ref="B30:C30"/>
    <mergeCell ref="B31:C31"/>
    <mergeCell ref="B20:D20"/>
    <mergeCell ref="B21:C21"/>
    <mergeCell ref="B22:C22"/>
    <mergeCell ref="B23:C23"/>
    <mergeCell ref="B24:C24"/>
    <mergeCell ref="B25:C25"/>
    <mergeCell ref="A17:J17"/>
    <mergeCell ref="A18:A19"/>
    <mergeCell ref="B18:D19"/>
    <mergeCell ref="E18:F18"/>
    <mergeCell ref="G18:H18"/>
    <mergeCell ref="I18:J18"/>
    <mergeCell ref="B11:C11"/>
    <mergeCell ref="B12:C12"/>
    <mergeCell ref="B13:C13"/>
    <mergeCell ref="B14:C14"/>
    <mergeCell ref="B15:C15"/>
    <mergeCell ref="B16:J16"/>
    <mergeCell ref="B5:D5"/>
    <mergeCell ref="B6:C6"/>
    <mergeCell ref="B7:C7"/>
    <mergeCell ref="B8:C8"/>
    <mergeCell ref="B9:C9"/>
    <mergeCell ref="B10:C10"/>
    <mergeCell ref="A1:H1"/>
    <mergeCell ref="I1:J1"/>
    <mergeCell ref="A2:H2"/>
    <mergeCell ref="I2:J2"/>
    <mergeCell ref="A3:A4"/>
    <mergeCell ref="B3:D4"/>
    <mergeCell ref="E3:F3"/>
    <mergeCell ref="G3:H3"/>
    <mergeCell ref="I3:J3"/>
  </mergeCells>
  <printOptions horizontalCentered="1" verticalCentered="1"/>
  <pageMargins left="0.25" right="0.25" top="0.75" bottom="0.75" header="0.3" footer="0.3"/>
  <pageSetup paperSize="9" scale="45" orientation="portrait" r:id="rId1"/>
  <rowBreaks count="1" manualBreakCount="1">
    <brk id="54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topLeftCell="A34" zoomScale="80" zoomScaleSheetLayoutView="80" workbookViewId="0">
      <selection activeCell="I3" sqref="I3"/>
    </sheetView>
  </sheetViews>
  <sheetFormatPr defaultRowHeight="24" customHeight="1" x14ac:dyDescent="0.3"/>
  <cols>
    <col min="1" max="1" width="8.109375" style="8" customWidth="1"/>
    <col min="2" max="2" width="14.109375" style="8" customWidth="1"/>
    <col min="3" max="3" width="59.44140625" style="8" customWidth="1"/>
    <col min="4" max="4" width="28.44140625" style="48" bestFit="1" customWidth="1"/>
    <col min="5" max="5" width="29.33203125" style="26" bestFit="1" customWidth="1"/>
    <col min="6" max="6" width="19.44140625" style="26" customWidth="1"/>
    <col min="7" max="7" width="8.88671875" style="8"/>
    <col min="8" max="8" width="9.5546875" style="8" bestFit="1" customWidth="1"/>
    <col min="9" max="9" width="8.88671875" style="8"/>
    <col min="10" max="10" width="16.109375" style="8" customWidth="1"/>
    <col min="11" max="11" width="12.88671875" style="8" customWidth="1"/>
    <col min="12" max="252" width="8.88671875" style="8"/>
    <col min="253" max="253" width="6.33203125" style="8" customWidth="1"/>
    <col min="254" max="254" width="3.6640625" style="8" customWidth="1"/>
    <col min="255" max="255" width="51" style="8" customWidth="1"/>
    <col min="256" max="256" width="15.44140625" style="8" customWidth="1"/>
    <col min="257" max="257" width="13" style="8" bestFit="1" customWidth="1"/>
    <col min="258" max="258" width="15.5546875" style="8" bestFit="1" customWidth="1"/>
    <col min="259" max="259" width="13" style="8" bestFit="1" customWidth="1"/>
    <col min="260" max="260" width="15.5546875" style="8" bestFit="1" customWidth="1"/>
    <col min="261" max="261" width="13" style="8" bestFit="1" customWidth="1"/>
    <col min="262" max="262" width="15.5546875" style="8" bestFit="1" customWidth="1"/>
    <col min="263" max="508" width="8.88671875" style="8"/>
    <col min="509" max="509" width="6.33203125" style="8" customWidth="1"/>
    <col min="510" max="510" width="3.6640625" style="8" customWidth="1"/>
    <col min="511" max="511" width="51" style="8" customWidth="1"/>
    <col min="512" max="512" width="15.44140625" style="8" customWidth="1"/>
    <col min="513" max="513" width="13" style="8" bestFit="1" customWidth="1"/>
    <col min="514" max="514" width="15.5546875" style="8" bestFit="1" customWidth="1"/>
    <col min="515" max="515" width="13" style="8" bestFit="1" customWidth="1"/>
    <col min="516" max="516" width="15.5546875" style="8" bestFit="1" customWidth="1"/>
    <col min="517" max="517" width="13" style="8" bestFit="1" customWidth="1"/>
    <col min="518" max="518" width="15.5546875" style="8" bestFit="1" customWidth="1"/>
    <col min="519" max="764" width="8.88671875" style="8"/>
    <col min="765" max="765" width="6.33203125" style="8" customWidth="1"/>
    <col min="766" max="766" width="3.6640625" style="8" customWidth="1"/>
    <col min="767" max="767" width="51" style="8" customWidth="1"/>
    <col min="768" max="768" width="15.44140625" style="8" customWidth="1"/>
    <col min="769" max="769" width="13" style="8" bestFit="1" customWidth="1"/>
    <col min="770" max="770" width="15.5546875" style="8" bestFit="1" customWidth="1"/>
    <col min="771" max="771" width="13" style="8" bestFit="1" customWidth="1"/>
    <col min="772" max="772" width="15.5546875" style="8" bestFit="1" customWidth="1"/>
    <col min="773" max="773" width="13" style="8" bestFit="1" customWidth="1"/>
    <col min="774" max="774" width="15.5546875" style="8" bestFit="1" customWidth="1"/>
    <col min="775" max="1020" width="8.88671875" style="8"/>
    <col min="1021" max="1021" width="6.33203125" style="8" customWidth="1"/>
    <col min="1022" max="1022" width="3.6640625" style="8" customWidth="1"/>
    <col min="1023" max="1023" width="51" style="8" customWidth="1"/>
    <col min="1024" max="1024" width="15.44140625" style="8" customWidth="1"/>
    <col min="1025" max="1025" width="13" style="8" bestFit="1" customWidth="1"/>
    <col min="1026" max="1026" width="15.5546875" style="8" bestFit="1" customWidth="1"/>
    <col min="1027" max="1027" width="13" style="8" bestFit="1" customWidth="1"/>
    <col min="1028" max="1028" width="15.5546875" style="8" bestFit="1" customWidth="1"/>
    <col min="1029" max="1029" width="13" style="8" bestFit="1" customWidth="1"/>
    <col min="1030" max="1030" width="15.5546875" style="8" bestFit="1" customWidth="1"/>
    <col min="1031" max="1276" width="8.88671875" style="8"/>
    <col min="1277" max="1277" width="6.33203125" style="8" customWidth="1"/>
    <col min="1278" max="1278" width="3.6640625" style="8" customWidth="1"/>
    <col min="1279" max="1279" width="51" style="8" customWidth="1"/>
    <col min="1280" max="1280" width="15.44140625" style="8" customWidth="1"/>
    <col min="1281" max="1281" width="13" style="8" bestFit="1" customWidth="1"/>
    <col min="1282" max="1282" width="15.5546875" style="8" bestFit="1" customWidth="1"/>
    <col min="1283" max="1283" width="13" style="8" bestFit="1" customWidth="1"/>
    <col min="1284" max="1284" width="15.5546875" style="8" bestFit="1" customWidth="1"/>
    <col min="1285" max="1285" width="13" style="8" bestFit="1" customWidth="1"/>
    <col min="1286" max="1286" width="15.5546875" style="8" bestFit="1" customWidth="1"/>
    <col min="1287" max="1532" width="8.88671875" style="8"/>
    <col min="1533" max="1533" width="6.33203125" style="8" customWidth="1"/>
    <col min="1534" max="1534" width="3.6640625" style="8" customWidth="1"/>
    <col min="1535" max="1535" width="51" style="8" customWidth="1"/>
    <col min="1536" max="1536" width="15.44140625" style="8" customWidth="1"/>
    <col min="1537" max="1537" width="13" style="8" bestFit="1" customWidth="1"/>
    <col min="1538" max="1538" width="15.5546875" style="8" bestFit="1" customWidth="1"/>
    <col min="1539" max="1539" width="13" style="8" bestFit="1" customWidth="1"/>
    <col min="1540" max="1540" width="15.5546875" style="8" bestFit="1" customWidth="1"/>
    <col min="1541" max="1541" width="13" style="8" bestFit="1" customWidth="1"/>
    <col min="1542" max="1542" width="15.5546875" style="8" bestFit="1" customWidth="1"/>
    <col min="1543" max="1788" width="8.88671875" style="8"/>
    <col min="1789" max="1789" width="6.33203125" style="8" customWidth="1"/>
    <col min="1790" max="1790" width="3.6640625" style="8" customWidth="1"/>
    <col min="1791" max="1791" width="51" style="8" customWidth="1"/>
    <col min="1792" max="1792" width="15.44140625" style="8" customWidth="1"/>
    <col min="1793" max="1793" width="13" style="8" bestFit="1" customWidth="1"/>
    <col min="1794" max="1794" width="15.5546875" style="8" bestFit="1" customWidth="1"/>
    <col min="1795" max="1795" width="13" style="8" bestFit="1" customWidth="1"/>
    <col min="1796" max="1796" width="15.5546875" style="8" bestFit="1" customWidth="1"/>
    <col min="1797" max="1797" width="13" style="8" bestFit="1" customWidth="1"/>
    <col min="1798" max="1798" width="15.5546875" style="8" bestFit="1" customWidth="1"/>
    <col min="1799" max="2044" width="8.88671875" style="8"/>
    <col min="2045" max="2045" width="6.33203125" style="8" customWidth="1"/>
    <col min="2046" max="2046" width="3.6640625" style="8" customWidth="1"/>
    <col min="2047" max="2047" width="51" style="8" customWidth="1"/>
    <col min="2048" max="2048" width="15.44140625" style="8" customWidth="1"/>
    <col min="2049" max="2049" width="13" style="8" bestFit="1" customWidth="1"/>
    <col min="2050" max="2050" width="15.5546875" style="8" bestFit="1" customWidth="1"/>
    <col min="2051" max="2051" width="13" style="8" bestFit="1" customWidth="1"/>
    <col min="2052" max="2052" width="15.5546875" style="8" bestFit="1" customWidth="1"/>
    <col min="2053" max="2053" width="13" style="8" bestFit="1" customWidth="1"/>
    <col min="2054" max="2054" width="15.5546875" style="8" bestFit="1" customWidth="1"/>
    <col min="2055" max="2300" width="8.88671875" style="8"/>
    <col min="2301" max="2301" width="6.33203125" style="8" customWidth="1"/>
    <col min="2302" max="2302" width="3.6640625" style="8" customWidth="1"/>
    <col min="2303" max="2303" width="51" style="8" customWidth="1"/>
    <col min="2304" max="2304" width="15.44140625" style="8" customWidth="1"/>
    <col min="2305" max="2305" width="13" style="8" bestFit="1" customWidth="1"/>
    <col min="2306" max="2306" width="15.5546875" style="8" bestFit="1" customWidth="1"/>
    <col min="2307" max="2307" width="13" style="8" bestFit="1" customWidth="1"/>
    <col min="2308" max="2308" width="15.5546875" style="8" bestFit="1" customWidth="1"/>
    <col min="2309" max="2309" width="13" style="8" bestFit="1" customWidth="1"/>
    <col min="2310" max="2310" width="15.5546875" style="8" bestFit="1" customWidth="1"/>
    <col min="2311" max="2556" width="8.88671875" style="8"/>
    <col min="2557" max="2557" width="6.33203125" style="8" customWidth="1"/>
    <col min="2558" max="2558" width="3.6640625" style="8" customWidth="1"/>
    <col min="2559" max="2559" width="51" style="8" customWidth="1"/>
    <col min="2560" max="2560" width="15.44140625" style="8" customWidth="1"/>
    <col min="2561" max="2561" width="13" style="8" bestFit="1" customWidth="1"/>
    <col min="2562" max="2562" width="15.5546875" style="8" bestFit="1" customWidth="1"/>
    <col min="2563" max="2563" width="13" style="8" bestFit="1" customWidth="1"/>
    <col min="2564" max="2564" width="15.5546875" style="8" bestFit="1" customWidth="1"/>
    <col min="2565" max="2565" width="13" style="8" bestFit="1" customWidth="1"/>
    <col min="2566" max="2566" width="15.5546875" style="8" bestFit="1" customWidth="1"/>
    <col min="2567" max="2812" width="8.88671875" style="8"/>
    <col min="2813" max="2813" width="6.33203125" style="8" customWidth="1"/>
    <col min="2814" max="2814" width="3.6640625" style="8" customWidth="1"/>
    <col min="2815" max="2815" width="51" style="8" customWidth="1"/>
    <col min="2816" max="2816" width="15.44140625" style="8" customWidth="1"/>
    <col min="2817" max="2817" width="13" style="8" bestFit="1" customWidth="1"/>
    <col min="2818" max="2818" width="15.5546875" style="8" bestFit="1" customWidth="1"/>
    <col min="2819" max="2819" width="13" style="8" bestFit="1" customWidth="1"/>
    <col min="2820" max="2820" width="15.5546875" style="8" bestFit="1" customWidth="1"/>
    <col min="2821" max="2821" width="13" style="8" bestFit="1" customWidth="1"/>
    <col min="2822" max="2822" width="15.5546875" style="8" bestFit="1" customWidth="1"/>
    <col min="2823" max="3068" width="8.88671875" style="8"/>
    <col min="3069" max="3069" width="6.33203125" style="8" customWidth="1"/>
    <col min="3070" max="3070" width="3.6640625" style="8" customWidth="1"/>
    <col min="3071" max="3071" width="51" style="8" customWidth="1"/>
    <col min="3072" max="3072" width="15.44140625" style="8" customWidth="1"/>
    <col min="3073" max="3073" width="13" style="8" bestFit="1" customWidth="1"/>
    <col min="3074" max="3074" width="15.5546875" style="8" bestFit="1" customWidth="1"/>
    <col min="3075" max="3075" width="13" style="8" bestFit="1" customWidth="1"/>
    <col min="3076" max="3076" width="15.5546875" style="8" bestFit="1" customWidth="1"/>
    <col min="3077" max="3077" width="13" style="8" bestFit="1" customWidth="1"/>
    <col min="3078" max="3078" width="15.5546875" style="8" bestFit="1" customWidth="1"/>
    <col min="3079" max="3324" width="8.88671875" style="8"/>
    <col min="3325" max="3325" width="6.33203125" style="8" customWidth="1"/>
    <col min="3326" max="3326" width="3.6640625" style="8" customWidth="1"/>
    <col min="3327" max="3327" width="51" style="8" customWidth="1"/>
    <col min="3328" max="3328" width="15.44140625" style="8" customWidth="1"/>
    <col min="3329" max="3329" width="13" style="8" bestFit="1" customWidth="1"/>
    <col min="3330" max="3330" width="15.5546875" style="8" bestFit="1" customWidth="1"/>
    <col min="3331" max="3331" width="13" style="8" bestFit="1" customWidth="1"/>
    <col min="3332" max="3332" width="15.5546875" style="8" bestFit="1" customWidth="1"/>
    <col min="3333" max="3333" width="13" style="8" bestFit="1" customWidth="1"/>
    <col min="3334" max="3334" width="15.5546875" style="8" bestFit="1" customWidth="1"/>
    <col min="3335" max="3580" width="8.88671875" style="8"/>
    <col min="3581" max="3581" width="6.33203125" style="8" customWidth="1"/>
    <col min="3582" max="3582" width="3.6640625" style="8" customWidth="1"/>
    <col min="3583" max="3583" width="51" style="8" customWidth="1"/>
    <col min="3584" max="3584" width="15.44140625" style="8" customWidth="1"/>
    <col min="3585" max="3585" width="13" style="8" bestFit="1" customWidth="1"/>
    <col min="3586" max="3586" width="15.5546875" style="8" bestFit="1" customWidth="1"/>
    <col min="3587" max="3587" width="13" style="8" bestFit="1" customWidth="1"/>
    <col min="3588" max="3588" width="15.5546875" style="8" bestFit="1" customWidth="1"/>
    <col min="3589" max="3589" width="13" style="8" bestFit="1" customWidth="1"/>
    <col min="3590" max="3590" width="15.5546875" style="8" bestFit="1" customWidth="1"/>
    <col min="3591" max="3836" width="8.88671875" style="8"/>
    <col min="3837" max="3837" width="6.33203125" style="8" customWidth="1"/>
    <col min="3838" max="3838" width="3.6640625" style="8" customWidth="1"/>
    <col min="3839" max="3839" width="51" style="8" customWidth="1"/>
    <col min="3840" max="3840" width="15.44140625" style="8" customWidth="1"/>
    <col min="3841" max="3841" width="13" style="8" bestFit="1" customWidth="1"/>
    <col min="3842" max="3842" width="15.5546875" style="8" bestFit="1" customWidth="1"/>
    <col min="3843" max="3843" width="13" style="8" bestFit="1" customWidth="1"/>
    <col min="3844" max="3844" width="15.5546875" style="8" bestFit="1" customWidth="1"/>
    <col min="3845" max="3845" width="13" style="8" bestFit="1" customWidth="1"/>
    <col min="3846" max="3846" width="15.5546875" style="8" bestFit="1" customWidth="1"/>
    <col min="3847" max="4092" width="8.88671875" style="8"/>
    <col min="4093" max="4093" width="6.33203125" style="8" customWidth="1"/>
    <col min="4094" max="4094" width="3.6640625" style="8" customWidth="1"/>
    <col min="4095" max="4095" width="51" style="8" customWidth="1"/>
    <col min="4096" max="4096" width="15.44140625" style="8" customWidth="1"/>
    <col min="4097" max="4097" width="13" style="8" bestFit="1" customWidth="1"/>
    <col min="4098" max="4098" width="15.5546875" style="8" bestFit="1" customWidth="1"/>
    <col min="4099" max="4099" width="13" style="8" bestFit="1" customWidth="1"/>
    <col min="4100" max="4100" width="15.5546875" style="8" bestFit="1" customWidth="1"/>
    <col min="4101" max="4101" width="13" style="8" bestFit="1" customWidth="1"/>
    <col min="4102" max="4102" width="15.5546875" style="8" bestFit="1" customWidth="1"/>
    <col min="4103" max="4348" width="8.88671875" style="8"/>
    <col min="4349" max="4349" width="6.33203125" style="8" customWidth="1"/>
    <col min="4350" max="4350" width="3.6640625" style="8" customWidth="1"/>
    <col min="4351" max="4351" width="51" style="8" customWidth="1"/>
    <col min="4352" max="4352" width="15.44140625" style="8" customWidth="1"/>
    <col min="4353" max="4353" width="13" style="8" bestFit="1" customWidth="1"/>
    <col min="4354" max="4354" width="15.5546875" style="8" bestFit="1" customWidth="1"/>
    <col min="4355" max="4355" width="13" style="8" bestFit="1" customWidth="1"/>
    <col min="4356" max="4356" width="15.5546875" style="8" bestFit="1" customWidth="1"/>
    <col min="4357" max="4357" width="13" style="8" bestFit="1" customWidth="1"/>
    <col min="4358" max="4358" width="15.5546875" style="8" bestFit="1" customWidth="1"/>
    <col min="4359" max="4604" width="8.88671875" style="8"/>
    <col min="4605" max="4605" width="6.33203125" style="8" customWidth="1"/>
    <col min="4606" max="4606" width="3.6640625" style="8" customWidth="1"/>
    <col min="4607" max="4607" width="51" style="8" customWidth="1"/>
    <col min="4608" max="4608" width="15.44140625" style="8" customWidth="1"/>
    <col min="4609" max="4609" width="13" style="8" bestFit="1" customWidth="1"/>
    <col min="4610" max="4610" width="15.5546875" style="8" bestFit="1" customWidth="1"/>
    <col min="4611" max="4611" width="13" style="8" bestFit="1" customWidth="1"/>
    <col min="4612" max="4612" width="15.5546875" style="8" bestFit="1" customWidth="1"/>
    <col min="4613" max="4613" width="13" style="8" bestFit="1" customWidth="1"/>
    <col min="4614" max="4614" width="15.5546875" style="8" bestFit="1" customWidth="1"/>
    <col min="4615" max="4860" width="8.88671875" style="8"/>
    <col min="4861" max="4861" width="6.33203125" style="8" customWidth="1"/>
    <col min="4862" max="4862" width="3.6640625" style="8" customWidth="1"/>
    <col min="4863" max="4863" width="51" style="8" customWidth="1"/>
    <col min="4864" max="4864" width="15.44140625" style="8" customWidth="1"/>
    <col min="4865" max="4865" width="13" style="8" bestFit="1" customWidth="1"/>
    <col min="4866" max="4866" width="15.5546875" style="8" bestFit="1" customWidth="1"/>
    <col min="4867" max="4867" width="13" style="8" bestFit="1" customWidth="1"/>
    <col min="4868" max="4868" width="15.5546875" style="8" bestFit="1" customWidth="1"/>
    <col min="4869" max="4869" width="13" style="8" bestFit="1" customWidth="1"/>
    <col min="4870" max="4870" width="15.5546875" style="8" bestFit="1" customWidth="1"/>
    <col min="4871" max="5116" width="8.88671875" style="8"/>
    <col min="5117" max="5117" width="6.33203125" style="8" customWidth="1"/>
    <col min="5118" max="5118" width="3.6640625" style="8" customWidth="1"/>
    <col min="5119" max="5119" width="51" style="8" customWidth="1"/>
    <col min="5120" max="5120" width="15.44140625" style="8" customWidth="1"/>
    <col min="5121" max="5121" width="13" style="8" bestFit="1" customWidth="1"/>
    <col min="5122" max="5122" width="15.5546875" style="8" bestFit="1" customWidth="1"/>
    <col min="5123" max="5123" width="13" style="8" bestFit="1" customWidth="1"/>
    <col min="5124" max="5124" width="15.5546875" style="8" bestFit="1" customWidth="1"/>
    <col min="5125" max="5125" width="13" style="8" bestFit="1" customWidth="1"/>
    <col min="5126" max="5126" width="15.5546875" style="8" bestFit="1" customWidth="1"/>
    <col min="5127" max="5372" width="8.88671875" style="8"/>
    <col min="5373" max="5373" width="6.33203125" style="8" customWidth="1"/>
    <col min="5374" max="5374" width="3.6640625" style="8" customWidth="1"/>
    <col min="5375" max="5375" width="51" style="8" customWidth="1"/>
    <col min="5376" max="5376" width="15.44140625" style="8" customWidth="1"/>
    <col min="5377" max="5377" width="13" style="8" bestFit="1" customWidth="1"/>
    <col min="5378" max="5378" width="15.5546875" style="8" bestFit="1" customWidth="1"/>
    <col min="5379" max="5379" width="13" style="8" bestFit="1" customWidth="1"/>
    <col min="5380" max="5380" width="15.5546875" style="8" bestFit="1" customWidth="1"/>
    <col min="5381" max="5381" width="13" style="8" bestFit="1" customWidth="1"/>
    <col min="5382" max="5382" width="15.5546875" style="8" bestFit="1" customWidth="1"/>
    <col min="5383" max="5628" width="8.88671875" style="8"/>
    <col min="5629" max="5629" width="6.33203125" style="8" customWidth="1"/>
    <col min="5630" max="5630" width="3.6640625" style="8" customWidth="1"/>
    <col min="5631" max="5631" width="51" style="8" customWidth="1"/>
    <col min="5632" max="5632" width="15.44140625" style="8" customWidth="1"/>
    <col min="5633" max="5633" width="13" style="8" bestFit="1" customWidth="1"/>
    <col min="5634" max="5634" width="15.5546875" style="8" bestFit="1" customWidth="1"/>
    <col min="5635" max="5635" width="13" style="8" bestFit="1" customWidth="1"/>
    <col min="5636" max="5636" width="15.5546875" style="8" bestFit="1" customWidth="1"/>
    <col min="5637" max="5637" width="13" style="8" bestFit="1" customWidth="1"/>
    <col min="5638" max="5638" width="15.5546875" style="8" bestFit="1" customWidth="1"/>
    <col min="5639" max="5884" width="8.88671875" style="8"/>
    <col min="5885" max="5885" width="6.33203125" style="8" customWidth="1"/>
    <col min="5886" max="5886" width="3.6640625" style="8" customWidth="1"/>
    <col min="5887" max="5887" width="51" style="8" customWidth="1"/>
    <col min="5888" max="5888" width="15.44140625" style="8" customWidth="1"/>
    <col min="5889" max="5889" width="13" style="8" bestFit="1" customWidth="1"/>
    <col min="5890" max="5890" width="15.5546875" style="8" bestFit="1" customWidth="1"/>
    <col min="5891" max="5891" width="13" style="8" bestFit="1" customWidth="1"/>
    <col min="5892" max="5892" width="15.5546875" style="8" bestFit="1" customWidth="1"/>
    <col min="5893" max="5893" width="13" style="8" bestFit="1" customWidth="1"/>
    <col min="5894" max="5894" width="15.5546875" style="8" bestFit="1" customWidth="1"/>
    <col min="5895" max="6140" width="8.88671875" style="8"/>
    <col min="6141" max="6141" width="6.33203125" style="8" customWidth="1"/>
    <col min="6142" max="6142" width="3.6640625" style="8" customWidth="1"/>
    <col min="6143" max="6143" width="51" style="8" customWidth="1"/>
    <col min="6144" max="6144" width="15.44140625" style="8" customWidth="1"/>
    <col min="6145" max="6145" width="13" style="8" bestFit="1" customWidth="1"/>
    <col min="6146" max="6146" width="15.5546875" style="8" bestFit="1" customWidth="1"/>
    <col min="6147" max="6147" width="13" style="8" bestFit="1" customWidth="1"/>
    <col min="6148" max="6148" width="15.5546875" style="8" bestFit="1" customWidth="1"/>
    <col min="6149" max="6149" width="13" style="8" bestFit="1" customWidth="1"/>
    <col min="6150" max="6150" width="15.5546875" style="8" bestFit="1" customWidth="1"/>
    <col min="6151" max="6396" width="8.88671875" style="8"/>
    <col min="6397" max="6397" width="6.33203125" style="8" customWidth="1"/>
    <col min="6398" max="6398" width="3.6640625" style="8" customWidth="1"/>
    <col min="6399" max="6399" width="51" style="8" customWidth="1"/>
    <col min="6400" max="6400" width="15.44140625" style="8" customWidth="1"/>
    <col min="6401" max="6401" width="13" style="8" bestFit="1" customWidth="1"/>
    <col min="6402" max="6402" width="15.5546875" style="8" bestFit="1" customWidth="1"/>
    <col min="6403" max="6403" width="13" style="8" bestFit="1" customWidth="1"/>
    <col min="6404" max="6404" width="15.5546875" style="8" bestFit="1" customWidth="1"/>
    <col min="6405" max="6405" width="13" style="8" bestFit="1" customWidth="1"/>
    <col min="6406" max="6406" width="15.5546875" style="8" bestFit="1" customWidth="1"/>
    <col min="6407" max="6652" width="8.88671875" style="8"/>
    <col min="6653" max="6653" width="6.33203125" style="8" customWidth="1"/>
    <col min="6654" max="6654" width="3.6640625" style="8" customWidth="1"/>
    <col min="6655" max="6655" width="51" style="8" customWidth="1"/>
    <col min="6656" max="6656" width="15.44140625" style="8" customWidth="1"/>
    <col min="6657" max="6657" width="13" style="8" bestFit="1" customWidth="1"/>
    <col min="6658" max="6658" width="15.5546875" style="8" bestFit="1" customWidth="1"/>
    <col min="6659" max="6659" width="13" style="8" bestFit="1" customWidth="1"/>
    <col min="6660" max="6660" width="15.5546875" style="8" bestFit="1" customWidth="1"/>
    <col min="6661" max="6661" width="13" style="8" bestFit="1" customWidth="1"/>
    <col min="6662" max="6662" width="15.5546875" style="8" bestFit="1" customWidth="1"/>
    <col min="6663" max="6908" width="8.88671875" style="8"/>
    <col min="6909" max="6909" width="6.33203125" style="8" customWidth="1"/>
    <col min="6910" max="6910" width="3.6640625" style="8" customWidth="1"/>
    <col min="6911" max="6911" width="51" style="8" customWidth="1"/>
    <col min="6912" max="6912" width="15.44140625" style="8" customWidth="1"/>
    <col min="6913" max="6913" width="13" style="8" bestFit="1" customWidth="1"/>
    <col min="6914" max="6914" width="15.5546875" style="8" bestFit="1" customWidth="1"/>
    <col min="6915" max="6915" width="13" style="8" bestFit="1" customWidth="1"/>
    <col min="6916" max="6916" width="15.5546875" style="8" bestFit="1" customWidth="1"/>
    <col min="6917" max="6917" width="13" style="8" bestFit="1" customWidth="1"/>
    <col min="6918" max="6918" width="15.5546875" style="8" bestFit="1" customWidth="1"/>
    <col min="6919" max="7164" width="8.88671875" style="8"/>
    <col min="7165" max="7165" width="6.33203125" style="8" customWidth="1"/>
    <col min="7166" max="7166" width="3.6640625" style="8" customWidth="1"/>
    <col min="7167" max="7167" width="51" style="8" customWidth="1"/>
    <col min="7168" max="7168" width="15.44140625" style="8" customWidth="1"/>
    <col min="7169" max="7169" width="13" style="8" bestFit="1" customWidth="1"/>
    <col min="7170" max="7170" width="15.5546875" style="8" bestFit="1" customWidth="1"/>
    <col min="7171" max="7171" width="13" style="8" bestFit="1" customWidth="1"/>
    <col min="7172" max="7172" width="15.5546875" style="8" bestFit="1" customWidth="1"/>
    <col min="7173" max="7173" width="13" style="8" bestFit="1" customWidth="1"/>
    <col min="7174" max="7174" width="15.5546875" style="8" bestFit="1" customWidth="1"/>
    <col min="7175" max="7420" width="8.88671875" style="8"/>
    <col min="7421" max="7421" width="6.33203125" style="8" customWidth="1"/>
    <col min="7422" max="7422" width="3.6640625" style="8" customWidth="1"/>
    <col min="7423" max="7423" width="51" style="8" customWidth="1"/>
    <col min="7424" max="7424" width="15.44140625" style="8" customWidth="1"/>
    <col min="7425" max="7425" width="13" style="8" bestFit="1" customWidth="1"/>
    <col min="7426" max="7426" width="15.5546875" style="8" bestFit="1" customWidth="1"/>
    <col min="7427" max="7427" width="13" style="8" bestFit="1" customWidth="1"/>
    <col min="7428" max="7428" width="15.5546875" style="8" bestFit="1" customWidth="1"/>
    <col min="7429" max="7429" width="13" style="8" bestFit="1" customWidth="1"/>
    <col min="7430" max="7430" width="15.5546875" style="8" bestFit="1" customWidth="1"/>
    <col min="7431" max="7676" width="8.88671875" style="8"/>
    <col min="7677" max="7677" width="6.33203125" style="8" customWidth="1"/>
    <col min="7678" max="7678" width="3.6640625" style="8" customWidth="1"/>
    <col min="7679" max="7679" width="51" style="8" customWidth="1"/>
    <col min="7680" max="7680" width="15.44140625" style="8" customWidth="1"/>
    <col min="7681" max="7681" width="13" style="8" bestFit="1" customWidth="1"/>
    <col min="7682" max="7682" width="15.5546875" style="8" bestFit="1" customWidth="1"/>
    <col min="7683" max="7683" width="13" style="8" bestFit="1" customWidth="1"/>
    <col min="7684" max="7684" width="15.5546875" style="8" bestFit="1" customWidth="1"/>
    <col min="7685" max="7685" width="13" style="8" bestFit="1" customWidth="1"/>
    <col min="7686" max="7686" width="15.5546875" style="8" bestFit="1" customWidth="1"/>
    <col min="7687" max="7932" width="8.88671875" style="8"/>
    <col min="7933" max="7933" width="6.33203125" style="8" customWidth="1"/>
    <col min="7934" max="7934" width="3.6640625" style="8" customWidth="1"/>
    <col min="7935" max="7935" width="51" style="8" customWidth="1"/>
    <col min="7936" max="7936" width="15.44140625" style="8" customWidth="1"/>
    <col min="7937" max="7937" width="13" style="8" bestFit="1" customWidth="1"/>
    <col min="7938" max="7938" width="15.5546875" style="8" bestFit="1" customWidth="1"/>
    <col min="7939" max="7939" width="13" style="8" bestFit="1" customWidth="1"/>
    <col min="7940" max="7940" width="15.5546875" style="8" bestFit="1" customWidth="1"/>
    <col min="7941" max="7941" width="13" style="8" bestFit="1" customWidth="1"/>
    <col min="7942" max="7942" width="15.5546875" style="8" bestFit="1" customWidth="1"/>
    <col min="7943" max="8188" width="8.88671875" style="8"/>
    <col min="8189" max="8189" width="6.33203125" style="8" customWidth="1"/>
    <col min="8190" max="8190" width="3.6640625" style="8" customWidth="1"/>
    <col min="8191" max="8191" width="51" style="8" customWidth="1"/>
    <col min="8192" max="8192" width="15.44140625" style="8" customWidth="1"/>
    <col min="8193" max="8193" width="13" style="8" bestFit="1" customWidth="1"/>
    <col min="8194" max="8194" width="15.5546875" style="8" bestFit="1" customWidth="1"/>
    <col min="8195" max="8195" width="13" style="8" bestFit="1" customWidth="1"/>
    <col min="8196" max="8196" width="15.5546875" style="8" bestFit="1" customWidth="1"/>
    <col min="8197" max="8197" width="13" style="8" bestFit="1" customWidth="1"/>
    <col min="8198" max="8198" width="15.5546875" style="8" bestFit="1" customWidth="1"/>
    <col min="8199" max="8444" width="8.88671875" style="8"/>
    <col min="8445" max="8445" width="6.33203125" style="8" customWidth="1"/>
    <col min="8446" max="8446" width="3.6640625" style="8" customWidth="1"/>
    <col min="8447" max="8447" width="51" style="8" customWidth="1"/>
    <col min="8448" max="8448" width="15.44140625" style="8" customWidth="1"/>
    <col min="8449" max="8449" width="13" style="8" bestFit="1" customWidth="1"/>
    <col min="8450" max="8450" width="15.5546875" style="8" bestFit="1" customWidth="1"/>
    <col min="8451" max="8451" width="13" style="8" bestFit="1" customWidth="1"/>
    <col min="8452" max="8452" width="15.5546875" style="8" bestFit="1" customWidth="1"/>
    <col min="8453" max="8453" width="13" style="8" bestFit="1" customWidth="1"/>
    <col min="8454" max="8454" width="15.5546875" style="8" bestFit="1" customWidth="1"/>
    <col min="8455" max="8700" width="8.88671875" style="8"/>
    <col min="8701" max="8701" width="6.33203125" style="8" customWidth="1"/>
    <col min="8702" max="8702" width="3.6640625" style="8" customWidth="1"/>
    <col min="8703" max="8703" width="51" style="8" customWidth="1"/>
    <col min="8704" max="8704" width="15.44140625" style="8" customWidth="1"/>
    <col min="8705" max="8705" width="13" style="8" bestFit="1" customWidth="1"/>
    <col min="8706" max="8706" width="15.5546875" style="8" bestFit="1" customWidth="1"/>
    <col min="8707" max="8707" width="13" style="8" bestFit="1" customWidth="1"/>
    <col min="8708" max="8708" width="15.5546875" style="8" bestFit="1" customWidth="1"/>
    <col min="8709" max="8709" width="13" style="8" bestFit="1" customWidth="1"/>
    <col min="8710" max="8710" width="15.5546875" style="8" bestFit="1" customWidth="1"/>
    <col min="8711" max="8956" width="8.88671875" style="8"/>
    <col min="8957" max="8957" width="6.33203125" style="8" customWidth="1"/>
    <col min="8958" max="8958" width="3.6640625" style="8" customWidth="1"/>
    <col min="8959" max="8959" width="51" style="8" customWidth="1"/>
    <col min="8960" max="8960" width="15.44140625" style="8" customWidth="1"/>
    <col min="8961" max="8961" width="13" style="8" bestFit="1" customWidth="1"/>
    <col min="8962" max="8962" width="15.5546875" style="8" bestFit="1" customWidth="1"/>
    <col min="8963" max="8963" width="13" style="8" bestFit="1" customWidth="1"/>
    <col min="8964" max="8964" width="15.5546875" style="8" bestFit="1" customWidth="1"/>
    <col min="8965" max="8965" width="13" style="8" bestFit="1" customWidth="1"/>
    <col min="8966" max="8966" width="15.5546875" style="8" bestFit="1" customWidth="1"/>
    <col min="8967" max="9212" width="8.88671875" style="8"/>
    <col min="9213" max="9213" width="6.33203125" style="8" customWidth="1"/>
    <col min="9214" max="9214" width="3.6640625" style="8" customWidth="1"/>
    <col min="9215" max="9215" width="51" style="8" customWidth="1"/>
    <col min="9216" max="9216" width="15.44140625" style="8" customWidth="1"/>
    <col min="9217" max="9217" width="13" style="8" bestFit="1" customWidth="1"/>
    <col min="9218" max="9218" width="15.5546875" style="8" bestFit="1" customWidth="1"/>
    <col min="9219" max="9219" width="13" style="8" bestFit="1" customWidth="1"/>
    <col min="9220" max="9220" width="15.5546875" style="8" bestFit="1" customWidth="1"/>
    <col min="9221" max="9221" width="13" style="8" bestFit="1" customWidth="1"/>
    <col min="9222" max="9222" width="15.5546875" style="8" bestFit="1" customWidth="1"/>
    <col min="9223" max="9468" width="8.88671875" style="8"/>
    <col min="9469" max="9469" width="6.33203125" style="8" customWidth="1"/>
    <col min="9470" max="9470" width="3.6640625" style="8" customWidth="1"/>
    <col min="9471" max="9471" width="51" style="8" customWidth="1"/>
    <col min="9472" max="9472" width="15.44140625" style="8" customWidth="1"/>
    <col min="9473" max="9473" width="13" style="8" bestFit="1" customWidth="1"/>
    <col min="9474" max="9474" width="15.5546875" style="8" bestFit="1" customWidth="1"/>
    <col min="9475" max="9475" width="13" style="8" bestFit="1" customWidth="1"/>
    <col min="9476" max="9476" width="15.5546875" style="8" bestFit="1" customWidth="1"/>
    <col min="9477" max="9477" width="13" style="8" bestFit="1" customWidth="1"/>
    <col min="9478" max="9478" width="15.5546875" style="8" bestFit="1" customWidth="1"/>
    <col min="9479" max="9724" width="8.88671875" style="8"/>
    <col min="9725" max="9725" width="6.33203125" style="8" customWidth="1"/>
    <col min="9726" max="9726" width="3.6640625" style="8" customWidth="1"/>
    <col min="9727" max="9727" width="51" style="8" customWidth="1"/>
    <col min="9728" max="9728" width="15.44140625" style="8" customWidth="1"/>
    <col min="9729" max="9729" width="13" style="8" bestFit="1" customWidth="1"/>
    <col min="9730" max="9730" width="15.5546875" style="8" bestFit="1" customWidth="1"/>
    <col min="9731" max="9731" width="13" style="8" bestFit="1" customWidth="1"/>
    <col min="9732" max="9732" width="15.5546875" style="8" bestFit="1" customWidth="1"/>
    <col min="9733" max="9733" width="13" style="8" bestFit="1" customWidth="1"/>
    <col min="9734" max="9734" width="15.5546875" style="8" bestFit="1" customWidth="1"/>
    <col min="9735" max="9980" width="8.88671875" style="8"/>
    <col min="9981" max="9981" width="6.33203125" style="8" customWidth="1"/>
    <col min="9982" max="9982" width="3.6640625" style="8" customWidth="1"/>
    <col min="9983" max="9983" width="51" style="8" customWidth="1"/>
    <col min="9984" max="9984" width="15.44140625" style="8" customWidth="1"/>
    <col min="9985" max="9985" width="13" style="8" bestFit="1" customWidth="1"/>
    <col min="9986" max="9986" width="15.5546875" style="8" bestFit="1" customWidth="1"/>
    <col min="9987" max="9987" width="13" style="8" bestFit="1" customWidth="1"/>
    <col min="9988" max="9988" width="15.5546875" style="8" bestFit="1" customWidth="1"/>
    <col min="9989" max="9989" width="13" style="8" bestFit="1" customWidth="1"/>
    <col min="9990" max="9990" width="15.5546875" style="8" bestFit="1" customWidth="1"/>
    <col min="9991" max="10236" width="8.88671875" style="8"/>
    <col min="10237" max="10237" width="6.33203125" style="8" customWidth="1"/>
    <col min="10238" max="10238" width="3.6640625" style="8" customWidth="1"/>
    <col min="10239" max="10239" width="51" style="8" customWidth="1"/>
    <col min="10240" max="10240" width="15.44140625" style="8" customWidth="1"/>
    <col min="10241" max="10241" width="13" style="8" bestFit="1" customWidth="1"/>
    <col min="10242" max="10242" width="15.5546875" style="8" bestFit="1" customWidth="1"/>
    <col min="10243" max="10243" width="13" style="8" bestFit="1" customWidth="1"/>
    <col min="10244" max="10244" width="15.5546875" style="8" bestFit="1" customWidth="1"/>
    <col min="10245" max="10245" width="13" style="8" bestFit="1" customWidth="1"/>
    <col min="10246" max="10246" width="15.5546875" style="8" bestFit="1" customWidth="1"/>
    <col min="10247" max="10492" width="8.88671875" style="8"/>
    <col min="10493" max="10493" width="6.33203125" style="8" customWidth="1"/>
    <col min="10494" max="10494" width="3.6640625" style="8" customWidth="1"/>
    <col min="10495" max="10495" width="51" style="8" customWidth="1"/>
    <col min="10496" max="10496" width="15.44140625" style="8" customWidth="1"/>
    <col min="10497" max="10497" width="13" style="8" bestFit="1" customWidth="1"/>
    <col min="10498" max="10498" width="15.5546875" style="8" bestFit="1" customWidth="1"/>
    <col min="10499" max="10499" width="13" style="8" bestFit="1" customWidth="1"/>
    <col min="10500" max="10500" width="15.5546875" style="8" bestFit="1" customWidth="1"/>
    <col min="10501" max="10501" width="13" style="8" bestFit="1" customWidth="1"/>
    <col min="10502" max="10502" width="15.5546875" style="8" bestFit="1" customWidth="1"/>
    <col min="10503" max="10748" width="8.88671875" style="8"/>
    <col min="10749" max="10749" width="6.33203125" style="8" customWidth="1"/>
    <col min="10750" max="10750" width="3.6640625" style="8" customWidth="1"/>
    <col min="10751" max="10751" width="51" style="8" customWidth="1"/>
    <col min="10752" max="10752" width="15.44140625" style="8" customWidth="1"/>
    <col min="10753" max="10753" width="13" style="8" bestFit="1" customWidth="1"/>
    <col min="10754" max="10754" width="15.5546875" style="8" bestFit="1" customWidth="1"/>
    <col min="10755" max="10755" width="13" style="8" bestFit="1" customWidth="1"/>
    <col min="10756" max="10756" width="15.5546875" style="8" bestFit="1" customWidth="1"/>
    <col min="10757" max="10757" width="13" style="8" bestFit="1" customWidth="1"/>
    <col min="10758" max="10758" width="15.5546875" style="8" bestFit="1" customWidth="1"/>
    <col min="10759" max="11004" width="8.88671875" style="8"/>
    <col min="11005" max="11005" width="6.33203125" style="8" customWidth="1"/>
    <col min="11006" max="11006" width="3.6640625" style="8" customWidth="1"/>
    <col min="11007" max="11007" width="51" style="8" customWidth="1"/>
    <col min="11008" max="11008" width="15.44140625" style="8" customWidth="1"/>
    <col min="11009" max="11009" width="13" style="8" bestFit="1" customWidth="1"/>
    <col min="11010" max="11010" width="15.5546875" style="8" bestFit="1" customWidth="1"/>
    <col min="11011" max="11011" width="13" style="8" bestFit="1" customWidth="1"/>
    <col min="11012" max="11012" width="15.5546875" style="8" bestFit="1" customWidth="1"/>
    <col min="11013" max="11013" width="13" style="8" bestFit="1" customWidth="1"/>
    <col min="11014" max="11014" width="15.5546875" style="8" bestFit="1" customWidth="1"/>
    <col min="11015" max="11260" width="8.88671875" style="8"/>
    <col min="11261" max="11261" width="6.33203125" style="8" customWidth="1"/>
    <col min="11262" max="11262" width="3.6640625" style="8" customWidth="1"/>
    <col min="11263" max="11263" width="51" style="8" customWidth="1"/>
    <col min="11264" max="11264" width="15.44140625" style="8" customWidth="1"/>
    <col min="11265" max="11265" width="13" style="8" bestFit="1" customWidth="1"/>
    <col min="11266" max="11266" width="15.5546875" style="8" bestFit="1" customWidth="1"/>
    <col min="11267" max="11267" width="13" style="8" bestFit="1" customWidth="1"/>
    <col min="11268" max="11268" width="15.5546875" style="8" bestFit="1" customWidth="1"/>
    <col min="11269" max="11269" width="13" style="8" bestFit="1" customWidth="1"/>
    <col min="11270" max="11270" width="15.5546875" style="8" bestFit="1" customWidth="1"/>
    <col min="11271" max="11516" width="8.88671875" style="8"/>
    <col min="11517" max="11517" width="6.33203125" style="8" customWidth="1"/>
    <col min="11518" max="11518" width="3.6640625" style="8" customWidth="1"/>
    <col min="11519" max="11519" width="51" style="8" customWidth="1"/>
    <col min="11520" max="11520" width="15.44140625" style="8" customWidth="1"/>
    <col min="11521" max="11521" width="13" style="8" bestFit="1" customWidth="1"/>
    <col min="11522" max="11522" width="15.5546875" style="8" bestFit="1" customWidth="1"/>
    <col min="11523" max="11523" width="13" style="8" bestFit="1" customWidth="1"/>
    <col min="11524" max="11524" width="15.5546875" style="8" bestFit="1" customWidth="1"/>
    <col min="11525" max="11525" width="13" style="8" bestFit="1" customWidth="1"/>
    <col min="11526" max="11526" width="15.5546875" style="8" bestFit="1" customWidth="1"/>
    <col min="11527" max="11772" width="8.88671875" style="8"/>
    <col min="11773" max="11773" width="6.33203125" style="8" customWidth="1"/>
    <col min="11774" max="11774" width="3.6640625" style="8" customWidth="1"/>
    <col min="11775" max="11775" width="51" style="8" customWidth="1"/>
    <col min="11776" max="11776" width="15.44140625" style="8" customWidth="1"/>
    <col min="11777" max="11777" width="13" style="8" bestFit="1" customWidth="1"/>
    <col min="11778" max="11778" width="15.5546875" style="8" bestFit="1" customWidth="1"/>
    <col min="11779" max="11779" width="13" style="8" bestFit="1" customWidth="1"/>
    <col min="11780" max="11780" width="15.5546875" style="8" bestFit="1" customWidth="1"/>
    <col min="11781" max="11781" width="13" style="8" bestFit="1" customWidth="1"/>
    <col min="11782" max="11782" width="15.5546875" style="8" bestFit="1" customWidth="1"/>
    <col min="11783" max="12028" width="8.88671875" style="8"/>
    <col min="12029" max="12029" width="6.33203125" style="8" customWidth="1"/>
    <col min="12030" max="12030" width="3.6640625" style="8" customWidth="1"/>
    <col min="12031" max="12031" width="51" style="8" customWidth="1"/>
    <col min="12032" max="12032" width="15.44140625" style="8" customWidth="1"/>
    <col min="12033" max="12033" width="13" style="8" bestFit="1" customWidth="1"/>
    <col min="12034" max="12034" width="15.5546875" style="8" bestFit="1" customWidth="1"/>
    <col min="12035" max="12035" width="13" style="8" bestFit="1" customWidth="1"/>
    <col min="12036" max="12036" width="15.5546875" style="8" bestFit="1" customWidth="1"/>
    <col min="12037" max="12037" width="13" style="8" bestFit="1" customWidth="1"/>
    <col min="12038" max="12038" width="15.5546875" style="8" bestFit="1" customWidth="1"/>
    <col min="12039" max="12284" width="8.88671875" style="8"/>
    <col min="12285" max="12285" width="6.33203125" style="8" customWidth="1"/>
    <col min="12286" max="12286" width="3.6640625" style="8" customWidth="1"/>
    <col min="12287" max="12287" width="51" style="8" customWidth="1"/>
    <col min="12288" max="12288" width="15.44140625" style="8" customWidth="1"/>
    <col min="12289" max="12289" width="13" style="8" bestFit="1" customWidth="1"/>
    <col min="12290" max="12290" width="15.5546875" style="8" bestFit="1" customWidth="1"/>
    <col min="12291" max="12291" width="13" style="8" bestFit="1" customWidth="1"/>
    <col min="12292" max="12292" width="15.5546875" style="8" bestFit="1" customWidth="1"/>
    <col min="12293" max="12293" width="13" style="8" bestFit="1" customWidth="1"/>
    <col min="12294" max="12294" width="15.5546875" style="8" bestFit="1" customWidth="1"/>
    <col min="12295" max="12540" width="8.88671875" style="8"/>
    <col min="12541" max="12541" width="6.33203125" style="8" customWidth="1"/>
    <col min="12542" max="12542" width="3.6640625" style="8" customWidth="1"/>
    <col min="12543" max="12543" width="51" style="8" customWidth="1"/>
    <col min="12544" max="12544" width="15.44140625" style="8" customWidth="1"/>
    <col min="12545" max="12545" width="13" style="8" bestFit="1" customWidth="1"/>
    <col min="12546" max="12546" width="15.5546875" style="8" bestFit="1" customWidth="1"/>
    <col min="12547" max="12547" width="13" style="8" bestFit="1" customWidth="1"/>
    <col min="12548" max="12548" width="15.5546875" style="8" bestFit="1" customWidth="1"/>
    <col min="12549" max="12549" width="13" style="8" bestFit="1" customWidth="1"/>
    <col min="12550" max="12550" width="15.5546875" style="8" bestFit="1" customWidth="1"/>
    <col min="12551" max="12796" width="8.88671875" style="8"/>
    <col min="12797" max="12797" width="6.33203125" style="8" customWidth="1"/>
    <col min="12798" max="12798" width="3.6640625" style="8" customWidth="1"/>
    <col min="12799" max="12799" width="51" style="8" customWidth="1"/>
    <col min="12800" max="12800" width="15.44140625" style="8" customWidth="1"/>
    <col min="12801" max="12801" width="13" style="8" bestFit="1" customWidth="1"/>
    <col min="12802" max="12802" width="15.5546875" style="8" bestFit="1" customWidth="1"/>
    <col min="12803" max="12803" width="13" style="8" bestFit="1" customWidth="1"/>
    <col min="12804" max="12804" width="15.5546875" style="8" bestFit="1" customWidth="1"/>
    <col min="12805" max="12805" width="13" style="8" bestFit="1" customWidth="1"/>
    <col min="12806" max="12806" width="15.5546875" style="8" bestFit="1" customWidth="1"/>
    <col min="12807" max="13052" width="8.88671875" style="8"/>
    <col min="13053" max="13053" width="6.33203125" style="8" customWidth="1"/>
    <col min="13054" max="13054" width="3.6640625" style="8" customWidth="1"/>
    <col min="13055" max="13055" width="51" style="8" customWidth="1"/>
    <col min="13056" max="13056" width="15.44140625" style="8" customWidth="1"/>
    <col min="13057" max="13057" width="13" style="8" bestFit="1" customWidth="1"/>
    <col min="13058" max="13058" width="15.5546875" style="8" bestFit="1" customWidth="1"/>
    <col min="13059" max="13059" width="13" style="8" bestFit="1" customWidth="1"/>
    <col min="13060" max="13060" width="15.5546875" style="8" bestFit="1" customWidth="1"/>
    <col min="13061" max="13061" width="13" style="8" bestFit="1" customWidth="1"/>
    <col min="13062" max="13062" width="15.5546875" style="8" bestFit="1" customWidth="1"/>
    <col min="13063" max="13308" width="8.88671875" style="8"/>
    <col min="13309" max="13309" width="6.33203125" style="8" customWidth="1"/>
    <col min="13310" max="13310" width="3.6640625" style="8" customWidth="1"/>
    <col min="13311" max="13311" width="51" style="8" customWidth="1"/>
    <col min="13312" max="13312" width="15.44140625" style="8" customWidth="1"/>
    <col min="13313" max="13313" width="13" style="8" bestFit="1" customWidth="1"/>
    <col min="13314" max="13314" width="15.5546875" style="8" bestFit="1" customWidth="1"/>
    <col min="13315" max="13315" width="13" style="8" bestFit="1" customWidth="1"/>
    <col min="13316" max="13316" width="15.5546875" style="8" bestFit="1" customWidth="1"/>
    <col min="13317" max="13317" width="13" style="8" bestFit="1" customWidth="1"/>
    <col min="13318" max="13318" width="15.5546875" style="8" bestFit="1" customWidth="1"/>
    <col min="13319" max="13564" width="8.88671875" style="8"/>
    <col min="13565" max="13565" width="6.33203125" style="8" customWidth="1"/>
    <col min="13566" max="13566" width="3.6640625" style="8" customWidth="1"/>
    <col min="13567" max="13567" width="51" style="8" customWidth="1"/>
    <col min="13568" max="13568" width="15.44140625" style="8" customWidth="1"/>
    <col min="13569" max="13569" width="13" style="8" bestFit="1" customWidth="1"/>
    <col min="13570" max="13570" width="15.5546875" style="8" bestFit="1" customWidth="1"/>
    <col min="13571" max="13571" width="13" style="8" bestFit="1" customWidth="1"/>
    <col min="13572" max="13572" width="15.5546875" style="8" bestFit="1" customWidth="1"/>
    <col min="13573" max="13573" width="13" style="8" bestFit="1" customWidth="1"/>
    <col min="13574" max="13574" width="15.5546875" style="8" bestFit="1" customWidth="1"/>
    <col min="13575" max="13820" width="8.88671875" style="8"/>
    <col min="13821" max="13821" width="6.33203125" style="8" customWidth="1"/>
    <col min="13822" max="13822" width="3.6640625" style="8" customWidth="1"/>
    <col min="13823" max="13823" width="51" style="8" customWidth="1"/>
    <col min="13824" max="13824" width="15.44140625" style="8" customWidth="1"/>
    <col min="13825" max="13825" width="13" style="8" bestFit="1" customWidth="1"/>
    <col min="13826" max="13826" width="15.5546875" style="8" bestFit="1" customWidth="1"/>
    <col min="13827" max="13827" width="13" style="8" bestFit="1" customWidth="1"/>
    <col min="13828" max="13828" width="15.5546875" style="8" bestFit="1" customWidth="1"/>
    <col min="13829" max="13829" width="13" style="8" bestFit="1" customWidth="1"/>
    <col min="13830" max="13830" width="15.5546875" style="8" bestFit="1" customWidth="1"/>
    <col min="13831" max="14076" width="8.88671875" style="8"/>
    <col min="14077" max="14077" width="6.33203125" style="8" customWidth="1"/>
    <col min="14078" max="14078" width="3.6640625" style="8" customWidth="1"/>
    <col min="14079" max="14079" width="51" style="8" customWidth="1"/>
    <col min="14080" max="14080" width="15.44140625" style="8" customWidth="1"/>
    <col min="14081" max="14081" width="13" style="8" bestFit="1" customWidth="1"/>
    <col min="14082" max="14082" width="15.5546875" style="8" bestFit="1" customWidth="1"/>
    <col min="14083" max="14083" width="13" style="8" bestFit="1" customWidth="1"/>
    <col min="14084" max="14084" width="15.5546875" style="8" bestFit="1" customWidth="1"/>
    <col min="14085" max="14085" width="13" style="8" bestFit="1" customWidth="1"/>
    <col min="14086" max="14086" width="15.5546875" style="8" bestFit="1" customWidth="1"/>
    <col min="14087" max="14332" width="8.88671875" style="8"/>
    <col min="14333" max="14333" width="6.33203125" style="8" customWidth="1"/>
    <col min="14334" max="14334" width="3.6640625" style="8" customWidth="1"/>
    <col min="14335" max="14335" width="51" style="8" customWidth="1"/>
    <col min="14336" max="14336" width="15.44140625" style="8" customWidth="1"/>
    <col min="14337" max="14337" width="13" style="8" bestFit="1" customWidth="1"/>
    <col min="14338" max="14338" width="15.5546875" style="8" bestFit="1" customWidth="1"/>
    <col min="14339" max="14339" width="13" style="8" bestFit="1" customWidth="1"/>
    <col min="14340" max="14340" width="15.5546875" style="8" bestFit="1" customWidth="1"/>
    <col min="14341" max="14341" width="13" style="8" bestFit="1" customWidth="1"/>
    <col min="14342" max="14342" width="15.5546875" style="8" bestFit="1" customWidth="1"/>
    <col min="14343" max="14588" width="8.88671875" style="8"/>
    <col min="14589" max="14589" width="6.33203125" style="8" customWidth="1"/>
    <col min="14590" max="14590" width="3.6640625" style="8" customWidth="1"/>
    <col min="14591" max="14591" width="51" style="8" customWidth="1"/>
    <col min="14592" max="14592" width="15.44140625" style="8" customWidth="1"/>
    <col min="14593" max="14593" width="13" style="8" bestFit="1" customWidth="1"/>
    <col min="14594" max="14594" width="15.5546875" style="8" bestFit="1" customWidth="1"/>
    <col min="14595" max="14595" width="13" style="8" bestFit="1" customWidth="1"/>
    <col min="14596" max="14596" width="15.5546875" style="8" bestFit="1" customWidth="1"/>
    <col min="14597" max="14597" width="13" style="8" bestFit="1" customWidth="1"/>
    <col min="14598" max="14598" width="15.5546875" style="8" bestFit="1" customWidth="1"/>
    <col min="14599" max="14844" width="8.88671875" style="8"/>
    <col min="14845" max="14845" width="6.33203125" style="8" customWidth="1"/>
    <col min="14846" max="14846" width="3.6640625" style="8" customWidth="1"/>
    <col min="14847" max="14847" width="51" style="8" customWidth="1"/>
    <col min="14848" max="14848" width="15.44140625" style="8" customWidth="1"/>
    <col min="14849" max="14849" width="13" style="8" bestFit="1" customWidth="1"/>
    <col min="14850" max="14850" width="15.5546875" style="8" bestFit="1" customWidth="1"/>
    <col min="14851" max="14851" width="13" style="8" bestFit="1" customWidth="1"/>
    <col min="14852" max="14852" width="15.5546875" style="8" bestFit="1" customWidth="1"/>
    <col min="14853" max="14853" width="13" style="8" bestFit="1" customWidth="1"/>
    <col min="14854" max="14854" width="15.5546875" style="8" bestFit="1" customWidth="1"/>
    <col min="14855" max="15100" width="8.88671875" style="8"/>
    <col min="15101" max="15101" width="6.33203125" style="8" customWidth="1"/>
    <col min="15102" max="15102" width="3.6640625" style="8" customWidth="1"/>
    <col min="15103" max="15103" width="51" style="8" customWidth="1"/>
    <col min="15104" max="15104" width="15.44140625" style="8" customWidth="1"/>
    <col min="15105" max="15105" width="13" style="8" bestFit="1" customWidth="1"/>
    <col min="15106" max="15106" width="15.5546875" style="8" bestFit="1" customWidth="1"/>
    <col min="15107" max="15107" width="13" style="8" bestFit="1" customWidth="1"/>
    <col min="15108" max="15108" width="15.5546875" style="8" bestFit="1" customWidth="1"/>
    <col min="15109" max="15109" width="13" style="8" bestFit="1" customWidth="1"/>
    <col min="15110" max="15110" width="15.5546875" style="8" bestFit="1" customWidth="1"/>
    <col min="15111" max="15356" width="8.88671875" style="8"/>
    <col min="15357" max="15357" width="6.33203125" style="8" customWidth="1"/>
    <col min="15358" max="15358" width="3.6640625" style="8" customWidth="1"/>
    <col min="15359" max="15359" width="51" style="8" customWidth="1"/>
    <col min="15360" max="15360" width="15.44140625" style="8" customWidth="1"/>
    <col min="15361" max="15361" width="13" style="8" bestFit="1" customWidth="1"/>
    <col min="15362" max="15362" width="15.5546875" style="8" bestFit="1" customWidth="1"/>
    <col min="15363" max="15363" width="13" style="8" bestFit="1" customWidth="1"/>
    <col min="15364" max="15364" width="15.5546875" style="8" bestFit="1" customWidth="1"/>
    <col min="15365" max="15365" width="13" style="8" bestFit="1" customWidth="1"/>
    <col min="15366" max="15366" width="15.5546875" style="8" bestFit="1" customWidth="1"/>
    <col min="15367" max="15612" width="8.88671875" style="8"/>
    <col min="15613" max="15613" width="6.33203125" style="8" customWidth="1"/>
    <col min="15614" max="15614" width="3.6640625" style="8" customWidth="1"/>
    <col min="15615" max="15615" width="51" style="8" customWidth="1"/>
    <col min="15616" max="15616" width="15.44140625" style="8" customWidth="1"/>
    <col min="15617" max="15617" width="13" style="8" bestFit="1" customWidth="1"/>
    <col min="15618" max="15618" width="15.5546875" style="8" bestFit="1" customWidth="1"/>
    <col min="15619" max="15619" width="13" style="8" bestFit="1" customWidth="1"/>
    <col min="15620" max="15620" width="15.5546875" style="8" bestFit="1" customWidth="1"/>
    <col min="15621" max="15621" width="13" style="8" bestFit="1" customWidth="1"/>
    <col min="15622" max="15622" width="15.5546875" style="8" bestFit="1" customWidth="1"/>
    <col min="15623" max="15868" width="8.88671875" style="8"/>
    <col min="15869" max="15869" width="6.33203125" style="8" customWidth="1"/>
    <col min="15870" max="15870" width="3.6640625" style="8" customWidth="1"/>
    <col min="15871" max="15871" width="51" style="8" customWidth="1"/>
    <col min="15872" max="15872" width="15.44140625" style="8" customWidth="1"/>
    <col min="15873" max="15873" width="13" style="8" bestFit="1" customWidth="1"/>
    <col min="15874" max="15874" width="15.5546875" style="8" bestFit="1" customWidth="1"/>
    <col min="15875" max="15875" width="13" style="8" bestFit="1" customWidth="1"/>
    <col min="15876" max="15876" width="15.5546875" style="8" bestFit="1" customWidth="1"/>
    <col min="15877" max="15877" width="13" style="8" bestFit="1" customWidth="1"/>
    <col min="15878" max="15878" width="15.5546875" style="8" bestFit="1" customWidth="1"/>
    <col min="15879" max="16124" width="8.88671875" style="8"/>
    <col min="16125" max="16125" width="6.33203125" style="8" customWidth="1"/>
    <col min="16126" max="16126" width="3.6640625" style="8" customWidth="1"/>
    <col min="16127" max="16127" width="51" style="8" customWidth="1"/>
    <col min="16128" max="16128" width="15.44140625" style="8" customWidth="1"/>
    <col min="16129" max="16129" width="13" style="8" bestFit="1" customWidth="1"/>
    <col min="16130" max="16130" width="15.5546875" style="8" bestFit="1" customWidth="1"/>
    <col min="16131" max="16131" width="13" style="8" bestFit="1" customWidth="1"/>
    <col min="16132" max="16132" width="15.5546875" style="8" bestFit="1" customWidth="1"/>
    <col min="16133" max="16133" width="13" style="8" bestFit="1" customWidth="1"/>
    <col min="16134" max="16134" width="15.5546875" style="8" bestFit="1" customWidth="1"/>
    <col min="16135" max="16384" width="8.88671875" style="8"/>
  </cols>
  <sheetData>
    <row r="1" spans="1:6" ht="24" customHeight="1" x14ac:dyDescent="0.3">
      <c r="A1" s="388" t="s">
        <v>49</v>
      </c>
      <c r="B1" s="389"/>
      <c r="C1" s="389"/>
      <c r="D1" s="389"/>
      <c r="E1" s="390"/>
      <c r="F1" s="21" t="str">
        <f>'[1]Sales &amp; Revenue Data'!I1</f>
        <v>QTR - 4</v>
      </c>
    </row>
    <row r="2" spans="1:6" ht="24" customHeight="1" thickBot="1" x14ac:dyDescent="0.35">
      <c r="A2" s="391" t="s">
        <v>97</v>
      </c>
      <c r="B2" s="392"/>
      <c r="C2" s="392"/>
      <c r="D2" s="392"/>
      <c r="E2" s="393"/>
      <c r="F2" s="28" t="s">
        <v>219</v>
      </c>
    </row>
    <row r="3" spans="1:6" ht="39.75" customHeight="1" x14ac:dyDescent="0.3">
      <c r="A3" s="394" t="s">
        <v>12</v>
      </c>
      <c r="B3" s="396" t="s">
        <v>13</v>
      </c>
      <c r="C3" s="397"/>
      <c r="D3" s="36" t="s">
        <v>230</v>
      </c>
      <c r="E3" s="272" t="s">
        <v>216</v>
      </c>
      <c r="F3" s="243" t="s">
        <v>14</v>
      </c>
    </row>
    <row r="4" spans="1:6" ht="24" customHeight="1" thickBot="1" x14ac:dyDescent="0.35">
      <c r="A4" s="395"/>
      <c r="B4" s="398"/>
      <c r="C4" s="399"/>
      <c r="D4" s="37" t="s">
        <v>16</v>
      </c>
      <c r="E4" s="41" t="s">
        <v>16</v>
      </c>
      <c r="F4" s="41" t="s">
        <v>16</v>
      </c>
    </row>
    <row r="5" spans="1:6" ht="24" customHeight="1" thickBot="1" x14ac:dyDescent="0.35">
      <c r="A5" s="27" t="s">
        <v>30</v>
      </c>
      <c r="B5" s="311" t="s">
        <v>51</v>
      </c>
      <c r="C5" s="400"/>
      <c r="D5" s="283"/>
      <c r="E5" s="42"/>
      <c r="F5" s="42"/>
    </row>
    <row r="6" spans="1:6" ht="24" customHeight="1" x14ac:dyDescent="0.3">
      <c r="A6" s="12"/>
      <c r="B6" s="10">
        <v>1</v>
      </c>
      <c r="C6" s="30" t="s">
        <v>67</v>
      </c>
      <c r="D6" s="127">
        <v>17834.188699999999</v>
      </c>
      <c r="E6" s="160">
        <v>14732.461999999998</v>
      </c>
      <c r="F6" s="43">
        <f>(D6-E6)/E6*100</f>
        <v>21.05368878602912</v>
      </c>
    </row>
    <row r="7" spans="1:6" ht="24" customHeight="1" x14ac:dyDescent="0.3">
      <c r="A7" s="12"/>
      <c r="B7" s="10">
        <v>2</v>
      </c>
      <c r="C7" s="30" t="s">
        <v>26</v>
      </c>
      <c r="D7" s="270">
        <v>536.71799999999996</v>
      </c>
      <c r="E7" s="51">
        <v>545.12900000000002</v>
      </c>
      <c r="F7" s="43">
        <f>(D7-E7)/E7*100</f>
        <v>-1.5429375432237247</v>
      </c>
    </row>
    <row r="8" spans="1:6" ht="24" customHeight="1" x14ac:dyDescent="0.3">
      <c r="A8" s="12"/>
      <c r="B8" s="10">
        <v>3</v>
      </c>
      <c r="C8" s="30" t="s">
        <v>74</v>
      </c>
      <c r="D8" s="51">
        <f>SUM(D9:D17)</f>
        <v>192.24259999999998</v>
      </c>
      <c r="E8" s="51">
        <f>SUM(E9:E17)</f>
        <v>174.52309999999997</v>
      </c>
      <c r="F8" s="43">
        <f>(D8-E8)/E8*100</f>
        <v>10.153097211773119</v>
      </c>
    </row>
    <row r="9" spans="1:6" ht="24" customHeight="1" x14ac:dyDescent="0.3">
      <c r="A9" s="12"/>
      <c r="B9" s="24" t="s">
        <v>30</v>
      </c>
      <c r="C9" s="31" t="s">
        <v>68</v>
      </c>
      <c r="D9" s="38">
        <v>0</v>
      </c>
      <c r="E9" s="38">
        <v>0</v>
      </c>
      <c r="F9" s="43" t="e">
        <f t="shared" ref="F9:F19" si="0">(D9-E9)/E9*100</f>
        <v>#DIV/0!</v>
      </c>
    </row>
    <row r="10" spans="1:6" ht="32.4" x14ac:dyDescent="0.3">
      <c r="A10" s="12"/>
      <c r="B10" s="24" t="s">
        <v>34</v>
      </c>
      <c r="C10" s="31" t="s">
        <v>69</v>
      </c>
      <c r="D10" s="128">
        <v>34.487400000000001</v>
      </c>
      <c r="E10" s="255">
        <v>24.295400000000001</v>
      </c>
      <c r="F10" s="43">
        <f t="shared" si="0"/>
        <v>41.950328045638265</v>
      </c>
    </row>
    <row r="11" spans="1:6" ht="24" customHeight="1" x14ac:dyDescent="0.3">
      <c r="A11" s="12"/>
      <c r="B11" s="24" t="s">
        <v>38</v>
      </c>
      <c r="C11" s="31" t="s">
        <v>70</v>
      </c>
      <c r="D11" s="128">
        <v>3.7673000000000001</v>
      </c>
      <c r="E11" s="255">
        <v>1.3672999999999997</v>
      </c>
      <c r="F11" s="43">
        <f t="shared" si="0"/>
        <v>175.52841366196159</v>
      </c>
    </row>
    <row r="12" spans="1:6" ht="24" customHeight="1" x14ac:dyDescent="0.3">
      <c r="A12" s="12"/>
      <c r="B12" s="24" t="s">
        <v>39</v>
      </c>
      <c r="C12" s="31" t="s">
        <v>71</v>
      </c>
      <c r="D12" s="128">
        <v>123.0744</v>
      </c>
      <c r="E12" s="255">
        <v>77.875299999999996</v>
      </c>
      <c r="F12" s="43">
        <f t="shared" si="0"/>
        <v>58.040354258667392</v>
      </c>
    </row>
    <row r="13" spans="1:6" ht="16.2" x14ac:dyDescent="0.3">
      <c r="A13" s="12"/>
      <c r="B13" s="24" t="s">
        <v>43</v>
      </c>
      <c r="C13" s="31" t="s">
        <v>72</v>
      </c>
      <c r="D13" s="128">
        <v>0</v>
      </c>
      <c r="E13" s="255">
        <v>0</v>
      </c>
      <c r="F13" s="43" t="e">
        <f t="shared" si="0"/>
        <v>#DIV/0!</v>
      </c>
    </row>
    <row r="14" spans="1:6" ht="16.2" x14ac:dyDescent="0.3">
      <c r="A14" s="12"/>
      <c r="B14" s="24" t="s">
        <v>45</v>
      </c>
      <c r="C14" s="31" t="s">
        <v>73</v>
      </c>
      <c r="D14" s="38">
        <v>0.1552</v>
      </c>
      <c r="E14" s="255">
        <v>0.1086</v>
      </c>
      <c r="F14" s="43">
        <f t="shared" si="0"/>
        <v>42.909760589318601</v>
      </c>
    </row>
    <row r="15" spans="1:6" ht="16.2" x14ac:dyDescent="0.3">
      <c r="A15" s="16"/>
      <c r="B15" s="123" t="s">
        <v>46</v>
      </c>
      <c r="C15" s="121" t="s">
        <v>167</v>
      </c>
      <c r="D15" s="129">
        <v>25.428200000000004</v>
      </c>
      <c r="E15" s="244">
        <v>52.270899999999997</v>
      </c>
      <c r="F15" s="44">
        <f t="shared" si="0"/>
        <v>-51.353047297827267</v>
      </c>
    </row>
    <row r="16" spans="1:6" ht="16.2" x14ac:dyDescent="0.3">
      <c r="A16" s="16"/>
      <c r="B16" s="123" t="s">
        <v>160</v>
      </c>
      <c r="C16" s="121" t="s">
        <v>159</v>
      </c>
      <c r="D16" s="129">
        <v>4.9417999999999997</v>
      </c>
      <c r="E16" s="57">
        <v>18.194199999999999</v>
      </c>
      <c r="F16" s="44">
        <f t="shared" si="0"/>
        <v>-72.838596915500545</v>
      </c>
    </row>
    <row r="17" spans="1:6" ht="16.2" x14ac:dyDescent="0.3">
      <c r="A17" s="16"/>
      <c r="B17" s="123" t="s">
        <v>1</v>
      </c>
      <c r="C17" s="121" t="s">
        <v>161</v>
      </c>
      <c r="D17" s="129">
        <v>0.38829999999999998</v>
      </c>
      <c r="E17" s="57">
        <v>0.41139999999999999</v>
      </c>
      <c r="F17" s="44">
        <f t="shared" si="0"/>
        <v>-5.6149732620320876</v>
      </c>
    </row>
    <row r="18" spans="1:6" ht="24" customHeight="1" thickBot="1" x14ac:dyDescent="0.35">
      <c r="A18" s="16"/>
      <c r="B18" s="9">
        <v>4</v>
      </c>
      <c r="C18" s="32" t="s">
        <v>52</v>
      </c>
      <c r="D18" s="271">
        <v>378.04050000000007</v>
      </c>
      <c r="E18" s="52">
        <v>234.66659999999999</v>
      </c>
      <c r="F18" s="44">
        <f t="shared" si="0"/>
        <v>61.096849743423256</v>
      </c>
    </row>
    <row r="19" spans="1:6" ht="24" customHeight="1" thickBot="1" x14ac:dyDescent="0.35">
      <c r="A19" s="17"/>
      <c r="B19" s="18">
        <v>5</v>
      </c>
      <c r="C19" s="266" t="s">
        <v>75</v>
      </c>
      <c r="D19" s="171">
        <f>D18+D6+D7+D8</f>
        <v>18941.1898</v>
      </c>
      <c r="E19" s="171">
        <f>E18+E6+E7+E8</f>
        <v>15686.780699999999</v>
      </c>
      <c r="F19" s="45">
        <f t="shared" si="0"/>
        <v>20.746188540775616</v>
      </c>
    </row>
    <row r="20" spans="1:6" ht="24" customHeight="1" x14ac:dyDescent="0.3">
      <c r="A20" s="11" t="s">
        <v>34</v>
      </c>
      <c r="B20" s="298" t="s">
        <v>53</v>
      </c>
      <c r="C20" s="401"/>
      <c r="D20" s="39"/>
      <c r="E20" s="46"/>
      <c r="F20" s="46"/>
    </row>
    <row r="21" spans="1:6" ht="24" customHeight="1" x14ac:dyDescent="0.3">
      <c r="A21" s="11"/>
      <c r="B21" s="10">
        <v>1</v>
      </c>
      <c r="C21" s="30" t="s">
        <v>76</v>
      </c>
      <c r="D21" s="270">
        <f>SUM(D22:D27)</f>
        <v>17262.509400000003</v>
      </c>
      <c r="E21" s="270">
        <f>SUM(E22:E27)</f>
        <v>14240.514399999998</v>
      </c>
      <c r="F21" s="43">
        <f t="shared" ref="F21:F41" si="1">(D21-E21)/E21*100</f>
        <v>21.221108417263387</v>
      </c>
    </row>
    <row r="22" spans="1:6" ht="24" customHeight="1" x14ac:dyDescent="0.3">
      <c r="A22" s="11"/>
      <c r="B22" s="24">
        <v>1.1000000000000001</v>
      </c>
      <c r="C22" s="34" t="s">
        <v>89</v>
      </c>
      <c r="D22" s="128">
        <v>17157.129000000001</v>
      </c>
      <c r="E22" s="255">
        <v>14183.2037</v>
      </c>
      <c r="F22" s="43">
        <f t="shared" si="1"/>
        <v>20.967937589446034</v>
      </c>
    </row>
    <row r="23" spans="1:6" ht="24" customHeight="1" x14ac:dyDescent="0.3">
      <c r="A23" s="11"/>
      <c r="B23" s="24">
        <v>1.2</v>
      </c>
      <c r="C23" s="34" t="s">
        <v>90</v>
      </c>
      <c r="D23" s="128">
        <v>8.8588000000000005</v>
      </c>
      <c r="E23" s="255">
        <v>8.6873000000000005</v>
      </c>
      <c r="F23" s="43">
        <f t="shared" si="1"/>
        <v>1.9741461673937815</v>
      </c>
    </row>
    <row r="24" spans="1:6" ht="24" customHeight="1" x14ac:dyDescent="0.3">
      <c r="A24" s="11"/>
      <c r="B24" s="24">
        <v>1.3</v>
      </c>
      <c r="C24" s="34" t="s">
        <v>91</v>
      </c>
      <c r="D24" s="128">
        <v>91.213300000000004</v>
      </c>
      <c r="E24" s="255">
        <v>45.383100000000006</v>
      </c>
      <c r="F24" s="43">
        <f t="shared" si="1"/>
        <v>100.98516848782914</v>
      </c>
    </row>
    <row r="25" spans="1:6" ht="24" customHeight="1" x14ac:dyDescent="0.3">
      <c r="A25" s="11"/>
      <c r="B25" s="24">
        <v>1.4</v>
      </c>
      <c r="C25" s="34" t="s">
        <v>92</v>
      </c>
      <c r="D25" s="255">
        <v>0</v>
      </c>
      <c r="E25" s="255">
        <v>0</v>
      </c>
      <c r="F25" s="43" t="e">
        <f t="shared" si="1"/>
        <v>#DIV/0!</v>
      </c>
    </row>
    <row r="26" spans="1:6" ht="24" customHeight="1" x14ac:dyDescent="0.3">
      <c r="A26" s="11"/>
      <c r="B26" s="24">
        <v>1.5</v>
      </c>
      <c r="C26" s="257" t="s">
        <v>223</v>
      </c>
      <c r="D26" s="425">
        <v>1.7712000000000001</v>
      </c>
      <c r="E26" s="284">
        <v>0.10039999999999999</v>
      </c>
      <c r="F26" s="43">
        <f t="shared" si="1"/>
        <v>1664.143426294821</v>
      </c>
    </row>
    <row r="27" spans="1:6" ht="24" customHeight="1" x14ac:dyDescent="0.3">
      <c r="A27" s="12"/>
      <c r="B27" s="7">
        <v>1.6</v>
      </c>
      <c r="C27" s="33" t="s">
        <v>168</v>
      </c>
      <c r="D27" s="284">
        <v>3.5371000000000001</v>
      </c>
      <c r="E27" s="284">
        <v>3.1398999999999999</v>
      </c>
      <c r="F27" s="43">
        <f t="shared" si="1"/>
        <v>12.650084397592288</v>
      </c>
    </row>
    <row r="28" spans="1:6" ht="24" customHeight="1" x14ac:dyDescent="0.3">
      <c r="A28" s="12"/>
      <c r="B28" s="10">
        <v>2</v>
      </c>
      <c r="C28" s="30" t="s">
        <v>77</v>
      </c>
      <c r="D28" s="285">
        <f>SUM(D29:D35)</f>
        <v>858.92889999999989</v>
      </c>
      <c r="E28" s="285">
        <f>SUM(E29:E35)</f>
        <v>836.45600000000013</v>
      </c>
      <c r="F28" s="43">
        <f t="shared" si="1"/>
        <v>2.6866804709392662</v>
      </c>
    </row>
    <row r="29" spans="1:6" ht="24" customHeight="1" x14ac:dyDescent="0.3">
      <c r="A29" s="12"/>
      <c r="B29" s="25">
        <v>2.1</v>
      </c>
      <c r="C29" s="33" t="s">
        <v>78</v>
      </c>
      <c r="D29" s="128">
        <v>716.58769999999993</v>
      </c>
      <c r="E29" s="255">
        <v>686.10690000000011</v>
      </c>
      <c r="F29" s="43">
        <f t="shared" si="1"/>
        <v>4.4425730159541921</v>
      </c>
    </row>
    <row r="30" spans="1:6" ht="24" customHeight="1" x14ac:dyDescent="0.3">
      <c r="A30" s="12"/>
      <c r="B30" s="25">
        <v>2.2000000000000002</v>
      </c>
      <c r="C30" s="33" t="s">
        <v>54</v>
      </c>
      <c r="D30" s="128">
        <v>122.39619999999999</v>
      </c>
      <c r="E30" s="255">
        <v>120.19310000000003</v>
      </c>
      <c r="F30" s="43">
        <f t="shared" si="1"/>
        <v>1.8329671170807336</v>
      </c>
    </row>
    <row r="31" spans="1:6" ht="24" customHeight="1" x14ac:dyDescent="0.3">
      <c r="A31" s="12"/>
      <c r="B31" s="25">
        <v>2.2999999999999998</v>
      </c>
      <c r="C31" s="33" t="s">
        <v>79</v>
      </c>
      <c r="D31" s="128">
        <v>116.6576</v>
      </c>
      <c r="E31" s="255">
        <v>100.74090000000001</v>
      </c>
      <c r="F31" s="43">
        <f t="shared" si="1"/>
        <v>15.799640463803669</v>
      </c>
    </row>
    <row r="32" spans="1:6" ht="24" customHeight="1" x14ac:dyDescent="0.3">
      <c r="A32" s="13"/>
      <c r="B32" s="25">
        <v>2.4</v>
      </c>
      <c r="C32" s="33" t="s">
        <v>80</v>
      </c>
      <c r="D32" s="128">
        <v>13.684899999999999</v>
      </c>
      <c r="E32" s="255">
        <v>14.014499999999998</v>
      </c>
      <c r="F32" s="43">
        <f t="shared" si="1"/>
        <v>-2.351849869777725</v>
      </c>
    </row>
    <row r="33" spans="1:10" ht="24" customHeight="1" x14ac:dyDescent="0.3">
      <c r="A33" s="13"/>
      <c r="B33" s="25">
        <v>2.5</v>
      </c>
      <c r="C33" s="33" t="s">
        <v>81</v>
      </c>
      <c r="D33" s="38">
        <v>0</v>
      </c>
      <c r="E33" s="38">
        <v>0</v>
      </c>
      <c r="F33" s="43" t="e">
        <f t="shared" si="1"/>
        <v>#DIV/0!</v>
      </c>
    </row>
    <row r="34" spans="1:10" ht="24" customHeight="1" x14ac:dyDescent="0.3">
      <c r="A34" s="13"/>
      <c r="B34" s="25">
        <v>2.6</v>
      </c>
      <c r="C34" s="33" t="s">
        <v>82</v>
      </c>
      <c r="D34" s="38">
        <v>0</v>
      </c>
      <c r="E34" s="38">
        <v>0</v>
      </c>
      <c r="F34" s="43" t="e">
        <f t="shared" si="1"/>
        <v>#DIV/0!</v>
      </c>
    </row>
    <row r="35" spans="1:10" ht="24" customHeight="1" x14ac:dyDescent="0.3">
      <c r="A35" s="13"/>
      <c r="B35" s="25">
        <v>2.7</v>
      </c>
      <c r="C35" s="33" t="s">
        <v>83</v>
      </c>
      <c r="D35" s="128">
        <v>-110.39749999999999</v>
      </c>
      <c r="E35" s="255">
        <v>-84.599400000000003</v>
      </c>
      <c r="F35" s="43">
        <f t="shared" si="1"/>
        <v>30.494424310337887</v>
      </c>
    </row>
    <row r="36" spans="1:10" ht="24" customHeight="1" x14ac:dyDescent="0.3">
      <c r="A36" s="13"/>
      <c r="B36" s="194">
        <v>3</v>
      </c>
      <c r="C36" s="33" t="s">
        <v>25</v>
      </c>
      <c r="D36" s="128">
        <v>419.55669999999998</v>
      </c>
      <c r="E36" s="255">
        <v>385.25910000000005</v>
      </c>
      <c r="F36" s="43">
        <f t="shared" si="1"/>
        <v>8.9024762815466083</v>
      </c>
    </row>
    <row r="37" spans="1:10" ht="24" customHeight="1" x14ac:dyDescent="0.3">
      <c r="A37" s="13"/>
      <c r="B37" s="194">
        <v>4</v>
      </c>
      <c r="C37" s="33" t="s">
        <v>84</v>
      </c>
      <c r="D37" s="128">
        <v>88.742499999999978</v>
      </c>
      <c r="E37" s="255">
        <v>79.373000000000005</v>
      </c>
      <c r="F37" s="43">
        <f t="shared" si="1"/>
        <v>11.804391921686182</v>
      </c>
    </row>
    <row r="38" spans="1:10" ht="24" customHeight="1" x14ac:dyDescent="0.3">
      <c r="A38" s="13"/>
      <c r="B38" s="194">
        <v>5</v>
      </c>
      <c r="C38" s="33" t="s">
        <v>85</v>
      </c>
      <c r="D38" s="128">
        <v>0.48299999999999998</v>
      </c>
      <c r="E38" s="255">
        <v>0.1182</v>
      </c>
      <c r="F38" s="43">
        <f t="shared" si="1"/>
        <v>308.62944162436548</v>
      </c>
    </row>
    <row r="39" spans="1:10" ht="24" customHeight="1" x14ac:dyDescent="0.3">
      <c r="A39" s="13"/>
      <c r="B39" s="194">
        <v>6</v>
      </c>
      <c r="C39" s="33" t="s">
        <v>86</v>
      </c>
      <c r="D39" s="38">
        <v>253.35069999999999</v>
      </c>
      <c r="E39" s="38">
        <v>17.397300000000001</v>
      </c>
      <c r="F39" s="43">
        <f t="shared" si="1"/>
        <v>1356.2644778212709</v>
      </c>
    </row>
    <row r="40" spans="1:10" ht="24" customHeight="1" thickBot="1" x14ac:dyDescent="0.35">
      <c r="A40" s="49"/>
      <c r="B40" s="15">
        <v>7</v>
      </c>
      <c r="C40" s="50" t="s">
        <v>87</v>
      </c>
      <c r="D40" s="129">
        <v>20.440799999999999</v>
      </c>
      <c r="E40" s="57">
        <v>49.663400000000003</v>
      </c>
      <c r="F40" s="44">
        <f t="shared" si="1"/>
        <v>-58.841319764655665</v>
      </c>
    </row>
    <row r="41" spans="1:10" s="20" customFormat="1" ht="24" customHeight="1" thickBot="1" x14ac:dyDescent="0.35">
      <c r="A41" s="19"/>
      <c r="B41" s="18">
        <v>8</v>
      </c>
      <c r="C41" s="266" t="s">
        <v>88</v>
      </c>
      <c r="D41" s="286">
        <f>D21+D28+D36+D37+D38+D39+D40</f>
        <v>18904.012000000002</v>
      </c>
      <c r="E41" s="286">
        <f>E21+E28+E36+E37+E38+E39+E40</f>
        <v>15608.781399999998</v>
      </c>
      <c r="F41" s="45">
        <f t="shared" si="1"/>
        <v>21.111389259381934</v>
      </c>
      <c r="H41" s="8"/>
    </row>
    <row r="42" spans="1:10" ht="24" customHeight="1" thickBot="1" x14ac:dyDescent="0.35">
      <c r="A42" s="29"/>
      <c r="B42" s="376"/>
      <c r="C42" s="377"/>
      <c r="D42" s="40"/>
      <c r="E42" s="22"/>
      <c r="F42" s="22"/>
      <c r="J42" s="125"/>
    </row>
    <row r="43" spans="1:10" ht="24" customHeight="1" thickBot="1" x14ac:dyDescent="0.35">
      <c r="A43" s="14" t="s">
        <v>38</v>
      </c>
      <c r="B43" s="378" t="s">
        <v>55</v>
      </c>
      <c r="C43" s="379"/>
      <c r="D43" s="172">
        <f>D19-D41</f>
        <v>37.17779999999766</v>
      </c>
      <c r="E43" s="172">
        <f>E19-E41</f>
        <v>77.999300000001313</v>
      </c>
      <c r="F43" s="45">
        <f>(D43-E43)/E43*100</f>
        <v>-52.335726089853331</v>
      </c>
    </row>
    <row r="44" spans="1:10" ht="24" customHeight="1" thickBot="1" x14ac:dyDescent="0.35">
      <c r="A44" s="380"/>
      <c r="B44" s="381"/>
      <c r="C44" s="381"/>
      <c r="D44" s="381"/>
      <c r="E44" s="381"/>
      <c r="F44" s="382"/>
      <c r="H44" s="126"/>
    </row>
    <row r="45" spans="1:10" ht="35.25" customHeight="1" x14ac:dyDescent="0.3">
      <c r="A45" s="383" t="s">
        <v>22</v>
      </c>
      <c r="B45" s="384"/>
      <c r="C45" s="293" t="s">
        <v>100</v>
      </c>
      <c r="D45" s="293"/>
      <c r="E45" s="293"/>
      <c r="F45" s="294"/>
    </row>
    <row r="46" spans="1:10" ht="29.25" customHeight="1" thickBot="1" x14ac:dyDescent="0.35">
      <c r="A46" s="287" t="s">
        <v>23</v>
      </c>
      <c r="B46" s="288"/>
      <c r="C46" s="385" t="s">
        <v>224</v>
      </c>
      <c r="D46" s="386"/>
      <c r="E46" s="386"/>
      <c r="F46" s="387"/>
    </row>
  </sheetData>
  <mergeCells count="13">
    <mergeCell ref="B42:C42"/>
    <mergeCell ref="B43:C43"/>
    <mergeCell ref="A44:F44"/>
    <mergeCell ref="A45:B45"/>
    <mergeCell ref="C45:F45"/>
    <mergeCell ref="A46:B46"/>
    <mergeCell ref="C46:F46"/>
    <mergeCell ref="A1:E1"/>
    <mergeCell ref="A2:E2"/>
    <mergeCell ref="A3:A4"/>
    <mergeCell ref="B3:C4"/>
    <mergeCell ref="B5:C5"/>
    <mergeCell ref="B20:C2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view="pageBreakPreview" topLeftCell="A10" zoomScaleNormal="100" zoomScaleSheetLayoutView="100" workbookViewId="0">
      <selection activeCell="N11" sqref="N11"/>
    </sheetView>
  </sheetViews>
  <sheetFormatPr defaultColWidth="9.109375" defaultRowHeight="15.6" x14ac:dyDescent="0.3"/>
  <cols>
    <col min="1" max="1" width="4" style="119" customWidth="1"/>
    <col min="2" max="2" width="11.6640625" style="108" customWidth="1"/>
    <col min="3" max="3" width="9.5546875" style="109" customWidth="1"/>
    <col min="4" max="4" width="9.44140625" style="109" customWidth="1"/>
    <col min="5" max="5" width="14.5546875" style="108" customWidth="1"/>
    <col min="6" max="6" width="10.33203125" style="120" bestFit="1" customWidth="1"/>
    <col min="7" max="7" width="13" style="120" customWidth="1"/>
    <col min="8" max="8" width="15.6640625" style="108" customWidth="1"/>
    <col min="9" max="9" width="10.33203125" style="120" customWidth="1"/>
    <col min="10" max="10" width="17.109375" style="108" customWidth="1"/>
    <col min="11" max="11" width="24.109375" style="108" customWidth="1"/>
    <col min="12" max="12" width="36.109375" style="110" customWidth="1"/>
    <col min="13" max="16" width="15.6640625" style="110" customWidth="1"/>
    <col min="17" max="21" width="15.6640625" style="108" customWidth="1"/>
    <col min="22" max="256" width="9.109375" style="108"/>
    <col min="257" max="257" width="4" style="108" customWidth="1"/>
    <col min="258" max="258" width="11.6640625" style="108" customWidth="1"/>
    <col min="259" max="259" width="9.5546875" style="108" customWidth="1"/>
    <col min="260" max="260" width="9.44140625" style="108" customWidth="1"/>
    <col min="261" max="261" width="14.5546875" style="108" customWidth="1"/>
    <col min="262" max="262" width="10.33203125" style="108" bestFit="1" customWidth="1"/>
    <col min="263" max="263" width="13" style="108" customWidth="1"/>
    <col min="264" max="264" width="15.6640625" style="108" customWidth="1"/>
    <col min="265" max="265" width="10.33203125" style="108" customWidth="1"/>
    <col min="266" max="266" width="17.109375" style="108" customWidth="1"/>
    <col min="267" max="267" width="24.109375" style="108" customWidth="1"/>
    <col min="268" max="268" width="36.109375" style="108" customWidth="1"/>
    <col min="269" max="277" width="15.6640625" style="108" customWidth="1"/>
    <col min="278" max="512" width="9.109375" style="108"/>
    <col min="513" max="513" width="4" style="108" customWidth="1"/>
    <col min="514" max="514" width="11.6640625" style="108" customWidth="1"/>
    <col min="515" max="515" width="9.5546875" style="108" customWidth="1"/>
    <col min="516" max="516" width="9.44140625" style="108" customWidth="1"/>
    <col min="517" max="517" width="14.5546875" style="108" customWidth="1"/>
    <col min="518" max="518" width="10.33203125" style="108" bestFit="1" customWidth="1"/>
    <col min="519" max="519" width="13" style="108" customWidth="1"/>
    <col min="520" max="520" width="15.6640625" style="108" customWidth="1"/>
    <col min="521" max="521" width="10.33203125" style="108" customWidth="1"/>
    <col min="522" max="522" width="17.109375" style="108" customWidth="1"/>
    <col min="523" max="523" width="24.109375" style="108" customWidth="1"/>
    <col min="524" max="524" width="36.109375" style="108" customWidth="1"/>
    <col min="525" max="533" width="15.6640625" style="108" customWidth="1"/>
    <col min="534" max="768" width="9.109375" style="108"/>
    <col min="769" max="769" width="4" style="108" customWidth="1"/>
    <col min="770" max="770" width="11.6640625" style="108" customWidth="1"/>
    <col min="771" max="771" width="9.5546875" style="108" customWidth="1"/>
    <col min="772" max="772" width="9.44140625" style="108" customWidth="1"/>
    <col min="773" max="773" width="14.5546875" style="108" customWidth="1"/>
    <col min="774" max="774" width="10.33203125" style="108" bestFit="1" customWidth="1"/>
    <col min="775" max="775" width="13" style="108" customWidth="1"/>
    <col min="776" max="776" width="15.6640625" style="108" customWidth="1"/>
    <col min="777" max="777" width="10.33203125" style="108" customWidth="1"/>
    <col min="778" max="778" width="17.109375" style="108" customWidth="1"/>
    <col min="779" max="779" width="24.109375" style="108" customWidth="1"/>
    <col min="780" max="780" width="36.109375" style="108" customWidth="1"/>
    <col min="781" max="789" width="15.6640625" style="108" customWidth="1"/>
    <col min="790" max="1024" width="9.109375" style="108"/>
    <col min="1025" max="1025" width="4" style="108" customWidth="1"/>
    <col min="1026" max="1026" width="11.6640625" style="108" customWidth="1"/>
    <col min="1027" max="1027" width="9.5546875" style="108" customWidth="1"/>
    <col min="1028" max="1028" width="9.44140625" style="108" customWidth="1"/>
    <col min="1029" max="1029" width="14.5546875" style="108" customWidth="1"/>
    <col min="1030" max="1030" width="10.33203125" style="108" bestFit="1" customWidth="1"/>
    <col min="1031" max="1031" width="13" style="108" customWidth="1"/>
    <col min="1032" max="1032" width="15.6640625" style="108" customWidth="1"/>
    <col min="1033" max="1033" width="10.33203125" style="108" customWidth="1"/>
    <col min="1034" max="1034" width="17.109375" style="108" customWidth="1"/>
    <col min="1035" max="1035" width="24.109375" style="108" customWidth="1"/>
    <col min="1036" max="1036" width="36.109375" style="108" customWidth="1"/>
    <col min="1037" max="1045" width="15.6640625" style="108" customWidth="1"/>
    <col min="1046" max="1280" width="9.109375" style="108"/>
    <col min="1281" max="1281" width="4" style="108" customWidth="1"/>
    <col min="1282" max="1282" width="11.6640625" style="108" customWidth="1"/>
    <col min="1283" max="1283" width="9.5546875" style="108" customWidth="1"/>
    <col min="1284" max="1284" width="9.44140625" style="108" customWidth="1"/>
    <col min="1285" max="1285" width="14.5546875" style="108" customWidth="1"/>
    <col min="1286" max="1286" width="10.33203125" style="108" bestFit="1" customWidth="1"/>
    <col min="1287" max="1287" width="13" style="108" customWidth="1"/>
    <col min="1288" max="1288" width="15.6640625" style="108" customWidth="1"/>
    <col min="1289" max="1289" width="10.33203125" style="108" customWidth="1"/>
    <col min="1290" max="1290" width="17.109375" style="108" customWidth="1"/>
    <col min="1291" max="1291" width="24.109375" style="108" customWidth="1"/>
    <col min="1292" max="1292" width="36.109375" style="108" customWidth="1"/>
    <col min="1293" max="1301" width="15.6640625" style="108" customWidth="1"/>
    <col min="1302" max="1536" width="9.109375" style="108"/>
    <col min="1537" max="1537" width="4" style="108" customWidth="1"/>
    <col min="1538" max="1538" width="11.6640625" style="108" customWidth="1"/>
    <col min="1539" max="1539" width="9.5546875" style="108" customWidth="1"/>
    <col min="1540" max="1540" width="9.44140625" style="108" customWidth="1"/>
    <col min="1541" max="1541" width="14.5546875" style="108" customWidth="1"/>
    <col min="1542" max="1542" width="10.33203125" style="108" bestFit="1" customWidth="1"/>
    <col min="1543" max="1543" width="13" style="108" customWidth="1"/>
    <col min="1544" max="1544" width="15.6640625" style="108" customWidth="1"/>
    <col min="1545" max="1545" width="10.33203125" style="108" customWidth="1"/>
    <col min="1546" max="1546" width="17.109375" style="108" customWidth="1"/>
    <col min="1547" max="1547" width="24.109375" style="108" customWidth="1"/>
    <col min="1548" max="1548" width="36.109375" style="108" customWidth="1"/>
    <col min="1549" max="1557" width="15.6640625" style="108" customWidth="1"/>
    <col min="1558" max="1792" width="9.109375" style="108"/>
    <col min="1793" max="1793" width="4" style="108" customWidth="1"/>
    <col min="1794" max="1794" width="11.6640625" style="108" customWidth="1"/>
    <col min="1795" max="1795" width="9.5546875" style="108" customWidth="1"/>
    <col min="1796" max="1796" width="9.44140625" style="108" customWidth="1"/>
    <col min="1797" max="1797" width="14.5546875" style="108" customWidth="1"/>
    <col min="1798" max="1798" width="10.33203125" style="108" bestFit="1" customWidth="1"/>
    <col min="1799" max="1799" width="13" style="108" customWidth="1"/>
    <col min="1800" max="1800" width="15.6640625" style="108" customWidth="1"/>
    <col min="1801" max="1801" width="10.33203125" style="108" customWidth="1"/>
    <col min="1802" max="1802" width="17.109375" style="108" customWidth="1"/>
    <col min="1803" max="1803" width="24.109375" style="108" customWidth="1"/>
    <col min="1804" max="1804" width="36.109375" style="108" customWidth="1"/>
    <col min="1805" max="1813" width="15.6640625" style="108" customWidth="1"/>
    <col min="1814" max="2048" width="9.109375" style="108"/>
    <col min="2049" max="2049" width="4" style="108" customWidth="1"/>
    <col min="2050" max="2050" width="11.6640625" style="108" customWidth="1"/>
    <col min="2051" max="2051" width="9.5546875" style="108" customWidth="1"/>
    <col min="2052" max="2052" width="9.44140625" style="108" customWidth="1"/>
    <col min="2053" max="2053" width="14.5546875" style="108" customWidth="1"/>
    <col min="2054" max="2054" width="10.33203125" style="108" bestFit="1" customWidth="1"/>
    <col min="2055" max="2055" width="13" style="108" customWidth="1"/>
    <col min="2056" max="2056" width="15.6640625" style="108" customWidth="1"/>
    <col min="2057" max="2057" width="10.33203125" style="108" customWidth="1"/>
    <col min="2058" max="2058" width="17.109375" style="108" customWidth="1"/>
    <col min="2059" max="2059" width="24.109375" style="108" customWidth="1"/>
    <col min="2060" max="2060" width="36.109375" style="108" customWidth="1"/>
    <col min="2061" max="2069" width="15.6640625" style="108" customWidth="1"/>
    <col min="2070" max="2304" width="9.109375" style="108"/>
    <col min="2305" max="2305" width="4" style="108" customWidth="1"/>
    <col min="2306" max="2306" width="11.6640625" style="108" customWidth="1"/>
    <col min="2307" max="2307" width="9.5546875" style="108" customWidth="1"/>
    <col min="2308" max="2308" width="9.44140625" style="108" customWidth="1"/>
    <col min="2309" max="2309" width="14.5546875" style="108" customWidth="1"/>
    <col min="2310" max="2310" width="10.33203125" style="108" bestFit="1" customWidth="1"/>
    <col min="2311" max="2311" width="13" style="108" customWidth="1"/>
    <col min="2312" max="2312" width="15.6640625" style="108" customWidth="1"/>
    <col min="2313" max="2313" width="10.33203125" style="108" customWidth="1"/>
    <col min="2314" max="2314" width="17.109375" style="108" customWidth="1"/>
    <col min="2315" max="2315" width="24.109375" style="108" customWidth="1"/>
    <col min="2316" max="2316" width="36.109375" style="108" customWidth="1"/>
    <col min="2317" max="2325" width="15.6640625" style="108" customWidth="1"/>
    <col min="2326" max="2560" width="9.109375" style="108"/>
    <col min="2561" max="2561" width="4" style="108" customWidth="1"/>
    <col min="2562" max="2562" width="11.6640625" style="108" customWidth="1"/>
    <col min="2563" max="2563" width="9.5546875" style="108" customWidth="1"/>
    <col min="2564" max="2564" width="9.44140625" style="108" customWidth="1"/>
    <col min="2565" max="2565" width="14.5546875" style="108" customWidth="1"/>
    <col min="2566" max="2566" width="10.33203125" style="108" bestFit="1" customWidth="1"/>
    <col min="2567" max="2567" width="13" style="108" customWidth="1"/>
    <col min="2568" max="2568" width="15.6640625" style="108" customWidth="1"/>
    <col min="2569" max="2569" width="10.33203125" style="108" customWidth="1"/>
    <col min="2570" max="2570" width="17.109375" style="108" customWidth="1"/>
    <col min="2571" max="2571" width="24.109375" style="108" customWidth="1"/>
    <col min="2572" max="2572" width="36.109375" style="108" customWidth="1"/>
    <col min="2573" max="2581" width="15.6640625" style="108" customWidth="1"/>
    <col min="2582" max="2816" width="9.109375" style="108"/>
    <col min="2817" max="2817" width="4" style="108" customWidth="1"/>
    <col min="2818" max="2818" width="11.6640625" style="108" customWidth="1"/>
    <col min="2819" max="2819" width="9.5546875" style="108" customWidth="1"/>
    <col min="2820" max="2820" width="9.44140625" style="108" customWidth="1"/>
    <col min="2821" max="2821" width="14.5546875" style="108" customWidth="1"/>
    <col min="2822" max="2822" width="10.33203125" style="108" bestFit="1" customWidth="1"/>
    <col min="2823" max="2823" width="13" style="108" customWidth="1"/>
    <col min="2824" max="2824" width="15.6640625" style="108" customWidth="1"/>
    <col min="2825" max="2825" width="10.33203125" style="108" customWidth="1"/>
    <col min="2826" max="2826" width="17.109375" style="108" customWidth="1"/>
    <col min="2827" max="2827" width="24.109375" style="108" customWidth="1"/>
    <col min="2828" max="2828" width="36.109375" style="108" customWidth="1"/>
    <col min="2829" max="2837" width="15.6640625" style="108" customWidth="1"/>
    <col min="2838" max="3072" width="9.109375" style="108"/>
    <col min="3073" max="3073" width="4" style="108" customWidth="1"/>
    <col min="3074" max="3074" width="11.6640625" style="108" customWidth="1"/>
    <col min="3075" max="3075" width="9.5546875" style="108" customWidth="1"/>
    <col min="3076" max="3076" width="9.44140625" style="108" customWidth="1"/>
    <col min="3077" max="3077" width="14.5546875" style="108" customWidth="1"/>
    <col min="3078" max="3078" width="10.33203125" style="108" bestFit="1" customWidth="1"/>
    <col min="3079" max="3079" width="13" style="108" customWidth="1"/>
    <col min="3080" max="3080" width="15.6640625" style="108" customWidth="1"/>
    <col min="3081" max="3081" width="10.33203125" style="108" customWidth="1"/>
    <col min="3082" max="3082" width="17.109375" style="108" customWidth="1"/>
    <col min="3083" max="3083" width="24.109375" style="108" customWidth="1"/>
    <col min="3084" max="3084" width="36.109375" style="108" customWidth="1"/>
    <col min="3085" max="3093" width="15.6640625" style="108" customWidth="1"/>
    <col min="3094" max="3328" width="9.109375" style="108"/>
    <col min="3329" max="3329" width="4" style="108" customWidth="1"/>
    <col min="3330" max="3330" width="11.6640625" style="108" customWidth="1"/>
    <col min="3331" max="3331" width="9.5546875" style="108" customWidth="1"/>
    <col min="3332" max="3332" width="9.44140625" style="108" customWidth="1"/>
    <col min="3333" max="3333" width="14.5546875" style="108" customWidth="1"/>
    <col min="3334" max="3334" width="10.33203125" style="108" bestFit="1" customWidth="1"/>
    <col min="3335" max="3335" width="13" style="108" customWidth="1"/>
    <col min="3336" max="3336" width="15.6640625" style="108" customWidth="1"/>
    <col min="3337" max="3337" width="10.33203125" style="108" customWidth="1"/>
    <col min="3338" max="3338" width="17.109375" style="108" customWidth="1"/>
    <col min="3339" max="3339" width="24.109375" style="108" customWidth="1"/>
    <col min="3340" max="3340" width="36.109375" style="108" customWidth="1"/>
    <col min="3341" max="3349" width="15.6640625" style="108" customWidth="1"/>
    <col min="3350" max="3584" width="9.109375" style="108"/>
    <col min="3585" max="3585" width="4" style="108" customWidth="1"/>
    <col min="3586" max="3586" width="11.6640625" style="108" customWidth="1"/>
    <col min="3587" max="3587" width="9.5546875" style="108" customWidth="1"/>
    <col min="3588" max="3588" width="9.44140625" style="108" customWidth="1"/>
    <col min="3589" max="3589" width="14.5546875" style="108" customWidth="1"/>
    <col min="3590" max="3590" width="10.33203125" style="108" bestFit="1" customWidth="1"/>
    <col min="3591" max="3591" width="13" style="108" customWidth="1"/>
    <col min="3592" max="3592" width="15.6640625" style="108" customWidth="1"/>
    <col min="3593" max="3593" width="10.33203125" style="108" customWidth="1"/>
    <col min="3594" max="3594" width="17.109375" style="108" customWidth="1"/>
    <col min="3595" max="3595" width="24.109375" style="108" customWidth="1"/>
    <col min="3596" max="3596" width="36.109375" style="108" customWidth="1"/>
    <col min="3597" max="3605" width="15.6640625" style="108" customWidth="1"/>
    <col min="3606" max="3840" width="9.109375" style="108"/>
    <col min="3841" max="3841" width="4" style="108" customWidth="1"/>
    <col min="3842" max="3842" width="11.6640625" style="108" customWidth="1"/>
    <col min="3843" max="3843" width="9.5546875" style="108" customWidth="1"/>
    <col min="3844" max="3844" width="9.44140625" style="108" customWidth="1"/>
    <col min="3845" max="3845" width="14.5546875" style="108" customWidth="1"/>
    <col min="3846" max="3846" width="10.33203125" style="108" bestFit="1" customWidth="1"/>
    <col min="3847" max="3847" width="13" style="108" customWidth="1"/>
    <col min="3848" max="3848" width="15.6640625" style="108" customWidth="1"/>
    <col min="3849" max="3849" width="10.33203125" style="108" customWidth="1"/>
    <col min="3850" max="3850" width="17.109375" style="108" customWidth="1"/>
    <col min="3851" max="3851" width="24.109375" style="108" customWidth="1"/>
    <col min="3852" max="3852" width="36.109375" style="108" customWidth="1"/>
    <col min="3853" max="3861" width="15.6640625" style="108" customWidth="1"/>
    <col min="3862" max="4096" width="9.109375" style="108"/>
    <col min="4097" max="4097" width="4" style="108" customWidth="1"/>
    <col min="4098" max="4098" width="11.6640625" style="108" customWidth="1"/>
    <col min="4099" max="4099" width="9.5546875" style="108" customWidth="1"/>
    <col min="4100" max="4100" width="9.44140625" style="108" customWidth="1"/>
    <col min="4101" max="4101" width="14.5546875" style="108" customWidth="1"/>
    <col min="4102" max="4102" width="10.33203125" style="108" bestFit="1" customWidth="1"/>
    <col min="4103" max="4103" width="13" style="108" customWidth="1"/>
    <col min="4104" max="4104" width="15.6640625" style="108" customWidth="1"/>
    <col min="4105" max="4105" width="10.33203125" style="108" customWidth="1"/>
    <col min="4106" max="4106" width="17.109375" style="108" customWidth="1"/>
    <col min="4107" max="4107" width="24.109375" style="108" customWidth="1"/>
    <col min="4108" max="4108" width="36.109375" style="108" customWidth="1"/>
    <col min="4109" max="4117" width="15.6640625" style="108" customWidth="1"/>
    <col min="4118" max="4352" width="9.109375" style="108"/>
    <col min="4353" max="4353" width="4" style="108" customWidth="1"/>
    <col min="4354" max="4354" width="11.6640625" style="108" customWidth="1"/>
    <col min="4355" max="4355" width="9.5546875" style="108" customWidth="1"/>
    <col min="4356" max="4356" width="9.44140625" style="108" customWidth="1"/>
    <col min="4357" max="4357" width="14.5546875" style="108" customWidth="1"/>
    <col min="4358" max="4358" width="10.33203125" style="108" bestFit="1" customWidth="1"/>
    <col min="4359" max="4359" width="13" style="108" customWidth="1"/>
    <col min="4360" max="4360" width="15.6640625" style="108" customWidth="1"/>
    <col min="4361" max="4361" width="10.33203125" style="108" customWidth="1"/>
    <col min="4362" max="4362" width="17.109375" style="108" customWidth="1"/>
    <col min="4363" max="4363" width="24.109375" style="108" customWidth="1"/>
    <col min="4364" max="4364" width="36.109375" style="108" customWidth="1"/>
    <col min="4365" max="4373" width="15.6640625" style="108" customWidth="1"/>
    <col min="4374" max="4608" width="9.109375" style="108"/>
    <col min="4609" max="4609" width="4" style="108" customWidth="1"/>
    <col min="4610" max="4610" width="11.6640625" style="108" customWidth="1"/>
    <col min="4611" max="4611" width="9.5546875" style="108" customWidth="1"/>
    <col min="4612" max="4612" width="9.44140625" style="108" customWidth="1"/>
    <col min="4613" max="4613" width="14.5546875" style="108" customWidth="1"/>
    <col min="4614" max="4614" width="10.33203125" style="108" bestFit="1" customWidth="1"/>
    <col min="4615" max="4615" width="13" style="108" customWidth="1"/>
    <col min="4616" max="4616" width="15.6640625" style="108" customWidth="1"/>
    <col min="4617" max="4617" width="10.33203125" style="108" customWidth="1"/>
    <col min="4618" max="4618" width="17.109375" style="108" customWidth="1"/>
    <col min="4619" max="4619" width="24.109375" style="108" customWidth="1"/>
    <col min="4620" max="4620" width="36.109375" style="108" customWidth="1"/>
    <col min="4621" max="4629" width="15.6640625" style="108" customWidth="1"/>
    <col min="4630" max="4864" width="9.109375" style="108"/>
    <col min="4865" max="4865" width="4" style="108" customWidth="1"/>
    <col min="4866" max="4866" width="11.6640625" style="108" customWidth="1"/>
    <col min="4867" max="4867" width="9.5546875" style="108" customWidth="1"/>
    <col min="4868" max="4868" width="9.44140625" style="108" customWidth="1"/>
    <col min="4869" max="4869" width="14.5546875" style="108" customWidth="1"/>
    <col min="4870" max="4870" width="10.33203125" style="108" bestFit="1" customWidth="1"/>
    <col min="4871" max="4871" width="13" style="108" customWidth="1"/>
    <col min="4872" max="4872" width="15.6640625" style="108" customWidth="1"/>
    <col min="4873" max="4873" width="10.33203125" style="108" customWidth="1"/>
    <col min="4874" max="4874" width="17.109375" style="108" customWidth="1"/>
    <col min="4875" max="4875" width="24.109375" style="108" customWidth="1"/>
    <col min="4876" max="4876" width="36.109375" style="108" customWidth="1"/>
    <col min="4877" max="4885" width="15.6640625" style="108" customWidth="1"/>
    <col min="4886" max="5120" width="9.109375" style="108"/>
    <col min="5121" max="5121" width="4" style="108" customWidth="1"/>
    <col min="5122" max="5122" width="11.6640625" style="108" customWidth="1"/>
    <col min="5123" max="5123" width="9.5546875" style="108" customWidth="1"/>
    <col min="5124" max="5124" width="9.44140625" style="108" customWidth="1"/>
    <col min="5125" max="5125" width="14.5546875" style="108" customWidth="1"/>
    <col min="5126" max="5126" width="10.33203125" style="108" bestFit="1" customWidth="1"/>
    <col min="5127" max="5127" width="13" style="108" customWidth="1"/>
    <col min="5128" max="5128" width="15.6640625" style="108" customWidth="1"/>
    <col min="5129" max="5129" width="10.33203125" style="108" customWidth="1"/>
    <col min="5130" max="5130" width="17.109375" style="108" customWidth="1"/>
    <col min="5131" max="5131" width="24.109375" style="108" customWidth="1"/>
    <col min="5132" max="5132" width="36.109375" style="108" customWidth="1"/>
    <col min="5133" max="5141" width="15.6640625" style="108" customWidth="1"/>
    <col min="5142" max="5376" width="9.109375" style="108"/>
    <col min="5377" max="5377" width="4" style="108" customWidth="1"/>
    <col min="5378" max="5378" width="11.6640625" style="108" customWidth="1"/>
    <col min="5379" max="5379" width="9.5546875" style="108" customWidth="1"/>
    <col min="5380" max="5380" width="9.44140625" style="108" customWidth="1"/>
    <col min="5381" max="5381" width="14.5546875" style="108" customWidth="1"/>
    <col min="5382" max="5382" width="10.33203125" style="108" bestFit="1" customWidth="1"/>
    <col min="5383" max="5383" width="13" style="108" customWidth="1"/>
    <col min="5384" max="5384" width="15.6640625" style="108" customWidth="1"/>
    <col min="5385" max="5385" width="10.33203125" style="108" customWidth="1"/>
    <col min="5386" max="5386" width="17.109375" style="108" customWidth="1"/>
    <col min="5387" max="5387" width="24.109375" style="108" customWidth="1"/>
    <col min="5388" max="5388" width="36.109375" style="108" customWidth="1"/>
    <col min="5389" max="5397" width="15.6640625" style="108" customWidth="1"/>
    <col min="5398" max="5632" width="9.109375" style="108"/>
    <col min="5633" max="5633" width="4" style="108" customWidth="1"/>
    <col min="5634" max="5634" width="11.6640625" style="108" customWidth="1"/>
    <col min="5635" max="5635" width="9.5546875" style="108" customWidth="1"/>
    <col min="5636" max="5636" width="9.44140625" style="108" customWidth="1"/>
    <col min="5637" max="5637" width="14.5546875" style="108" customWidth="1"/>
    <col min="5638" max="5638" width="10.33203125" style="108" bestFit="1" customWidth="1"/>
    <col min="5639" max="5639" width="13" style="108" customWidth="1"/>
    <col min="5640" max="5640" width="15.6640625" style="108" customWidth="1"/>
    <col min="5641" max="5641" width="10.33203125" style="108" customWidth="1"/>
    <col min="5642" max="5642" width="17.109375" style="108" customWidth="1"/>
    <col min="5643" max="5643" width="24.109375" style="108" customWidth="1"/>
    <col min="5644" max="5644" width="36.109375" style="108" customWidth="1"/>
    <col min="5645" max="5653" width="15.6640625" style="108" customWidth="1"/>
    <col min="5654" max="5888" width="9.109375" style="108"/>
    <col min="5889" max="5889" width="4" style="108" customWidth="1"/>
    <col min="5890" max="5890" width="11.6640625" style="108" customWidth="1"/>
    <col min="5891" max="5891" width="9.5546875" style="108" customWidth="1"/>
    <col min="5892" max="5892" width="9.44140625" style="108" customWidth="1"/>
    <col min="5893" max="5893" width="14.5546875" style="108" customWidth="1"/>
    <col min="5894" max="5894" width="10.33203125" style="108" bestFit="1" customWidth="1"/>
    <col min="5895" max="5895" width="13" style="108" customWidth="1"/>
    <col min="5896" max="5896" width="15.6640625" style="108" customWidth="1"/>
    <col min="5897" max="5897" width="10.33203125" style="108" customWidth="1"/>
    <col min="5898" max="5898" width="17.109375" style="108" customWidth="1"/>
    <col min="5899" max="5899" width="24.109375" style="108" customWidth="1"/>
    <col min="5900" max="5900" width="36.109375" style="108" customWidth="1"/>
    <col min="5901" max="5909" width="15.6640625" style="108" customWidth="1"/>
    <col min="5910" max="6144" width="9.109375" style="108"/>
    <col min="6145" max="6145" width="4" style="108" customWidth="1"/>
    <col min="6146" max="6146" width="11.6640625" style="108" customWidth="1"/>
    <col min="6147" max="6147" width="9.5546875" style="108" customWidth="1"/>
    <col min="6148" max="6148" width="9.44140625" style="108" customWidth="1"/>
    <col min="6149" max="6149" width="14.5546875" style="108" customWidth="1"/>
    <col min="6150" max="6150" width="10.33203125" style="108" bestFit="1" customWidth="1"/>
    <col min="6151" max="6151" width="13" style="108" customWidth="1"/>
    <col min="6152" max="6152" width="15.6640625" style="108" customWidth="1"/>
    <col min="6153" max="6153" width="10.33203125" style="108" customWidth="1"/>
    <col min="6154" max="6154" width="17.109375" style="108" customWidth="1"/>
    <col min="6155" max="6155" width="24.109375" style="108" customWidth="1"/>
    <col min="6156" max="6156" width="36.109375" style="108" customWidth="1"/>
    <col min="6157" max="6165" width="15.6640625" style="108" customWidth="1"/>
    <col min="6166" max="6400" width="9.109375" style="108"/>
    <col min="6401" max="6401" width="4" style="108" customWidth="1"/>
    <col min="6402" max="6402" width="11.6640625" style="108" customWidth="1"/>
    <col min="6403" max="6403" width="9.5546875" style="108" customWidth="1"/>
    <col min="6404" max="6404" width="9.44140625" style="108" customWidth="1"/>
    <col min="6405" max="6405" width="14.5546875" style="108" customWidth="1"/>
    <col min="6406" max="6406" width="10.33203125" style="108" bestFit="1" customWidth="1"/>
    <col min="6407" max="6407" width="13" style="108" customWidth="1"/>
    <col min="6408" max="6408" width="15.6640625" style="108" customWidth="1"/>
    <col min="6409" max="6409" width="10.33203125" style="108" customWidth="1"/>
    <col min="6410" max="6410" width="17.109375" style="108" customWidth="1"/>
    <col min="6411" max="6411" width="24.109375" style="108" customWidth="1"/>
    <col min="6412" max="6412" width="36.109375" style="108" customWidth="1"/>
    <col min="6413" max="6421" width="15.6640625" style="108" customWidth="1"/>
    <col min="6422" max="6656" width="9.109375" style="108"/>
    <col min="6657" max="6657" width="4" style="108" customWidth="1"/>
    <col min="6658" max="6658" width="11.6640625" style="108" customWidth="1"/>
    <col min="6659" max="6659" width="9.5546875" style="108" customWidth="1"/>
    <col min="6660" max="6660" width="9.44140625" style="108" customWidth="1"/>
    <col min="6661" max="6661" width="14.5546875" style="108" customWidth="1"/>
    <col min="6662" max="6662" width="10.33203125" style="108" bestFit="1" customWidth="1"/>
    <col min="6663" max="6663" width="13" style="108" customWidth="1"/>
    <col min="6664" max="6664" width="15.6640625" style="108" customWidth="1"/>
    <col min="6665" max="6665" width="10.33203125" style="108" customWidth="1"/>
    <col min="6666" max="6666" width="17.109375" style="108" customWidth="1"/>
    <col min="6667" max="6667" width="24.109375" style="108" customWidth="1"/>
    <col min="6668" max="6668" width="36.109375" style="108" customWidth="1"/>
    <col min="6669" max="6677" width="15.6640625" style="108" customWidth="1"/>
    <col min="6678" max="6912" width="9.109375" style="108"/>
    <col min="6913" max="6913" width="4" style="108" customWidth="1"/>
    <col min="6914" max="6914" width="11.6640625" style="108" customWidth="1"/>
    <col min="6915" max="6915" width="9.5546875" style="108" customWidth="1"/>
    <col min="6916" max="6916" width="9.44140625" style="108" customWidth="1"/>
    <col min="6917" max="6917" width="14.5546875" style="108" customWidth="1"/>
    <col min="6918" max="6918" width="10.33203125" style="108" bestFit="1" customWidth="1"/>
    <col min="6919" max="6919" width="13" style="108" customWidth="1"/>
    <col min="6920" max="6920" width="15.6640625" style="108" customWidth="1"/>
    <col min="6921" max="6921" width="10.33203125" style="108" customWidth="1"/>
    <col min="6922" max="6922" width="17.109375" style="108" customWidth="1"/>
    <col min="6923" max="6923" width="24.109375" style="108" customWidth="1"/>
    <col min="6924" max="6924" width="36.109375" style="108" customWidth="1"/>
    <col min="6925" max="6933" width="15.6640625" style="108" customWidth="1"/>
    <col min="6934" max="7168" width="9.109375" style="108"/>
    <col min="7169" max="7169" width="4" style="108" customWidth="1"/>
    <col min="7170" max="7170" width="11.6640625" style="108" customWidth="1"/>
    <col min="7171" max="7171" width="9.5546875" style="108" customWidth="1"/>
    <col min="7172" max="7172" width="9.44140625" style="108" customWidth="1"/>
    <col min="7173" max="7173" width="14.5546875" style="108" customWidth="1"/>
    <col min="7174" max="7174" width="10.33203125" style="108" bestFit="1" customWidth="1"/>
    <col min="7175" max="7175" width="13" style="108" customWidth="1"/>
    <col min="7176" max="7176" width="15.6640625" style="108" customWidth="1"/>
    <col min="7177" max="7177" width="10.33203125" style="108" customWidth="1"/>
    <col min="7178" max="7178" width="17.109375" style="108" customWidth="1"/>
    <col min="7179" max="7179" width="24.109375" style="108" customWidth="1"/>
    <col min="7180" max="7180" width="36.109375" style="108" customWidth="1"/>
    <col min="7181" max="7189" width="15.6640625" style="108" customWidth="1"/>
    <col min="7190" max="7424" width="9.109375" style="108"/>
    <col min="7425" max="7425" width="4" style="108" customWidth="1"/>
    <col min="7426" max="7426" width="11.6640625" style="108" customWidth="1"/>
    <col min="7427" max="7427" width="9.5546875" style="108" customWidth="1"/>
    <col min="7428" max="7428" width="9.44140625" style="108" customWidth="1"/>
    <col min="7429" max="7429" width="14.5546875" style="108" customWidth="1"/>
    <col min="7430" max="7430" width="10.33203125" style="108" bestFit="1" customWidth="1"/>
    <col min="7431" max="7431" width="13" style="108" customWidth="1"/>
    <col min="7432" max="7432" width="15.6640625" style="108" customWidth="1"/>
    <col min="7433" max="7433" width="10.33203125" style="108" customWidth="1"/>
    <col min="7434" max="7434" width="17.109375" style="108" customWidth="1"/>
    <col min="7435" max="7435" width="24.109375" style="108" customWidth="1"/>
    <col min="7436" max="7436" width="36.109375" style="108" customWidth="1"/>
    <col min="7437" max="7445" width="15.6640625" style="108" customWidth="1"/>
    <col min="7446" max="7680" width="9.109375" style="108"/>
    <col min="7681" max="7681" width="4" style="108" customWidth="1"/>
    <col min="7682" max="7682" width="11.6640625" style="108" customWidth="1"/>
    <col min="7683" max="7683" width="9.5546875" style="108" customWidth="1"/>
    <col min="7684" max="7684" width="9.44140625" style="108" customWidth="1"/>
    <col min="7685" max="7685" width="14.5546875" style="108" customWidth="1"/>
    <col min="7686" max="7686" width="10.33203125" style="108" bestFit="1" customWidth="1"/>
    <col min="7687" max="7687" width="13" style="108" customWidth="1"/>
    <col min="7688" max="7688" width="15.6640625" style="108" customWidth="1"/>
    <col min="7689" max="7689" width="10.33203125" style="108" customWidth="1"/>
    <col min="7690" max="7690" width="17.109375" style="108" customWidth="1"/>
    <col min="7691" max="7691" width="24.109375" style="108" customWidth="1"/>
    <col min="7692" max="7692" width="36.109375" style="108" customWidth="1"/>
    <col min="7693" max="7701" width="15.6640625" style="108" customWidth="1"/>
    <col min="7702" max="7936" width="9.109375" style="108"/>
    <col min="7937" max="7937" width="4" style="108" customWidth="1"/>
    <col min="7938" max="7938" width="11.6640625" style="108" customWidth="1"/>
    <col min="7939" max="7939" width="9.5546875" style="108" customWidth="1"/>
    <col min="7940" max="7940" width="9.44140625" style="108" customWidth="1"/>
    <col min="7941" max="7941" width="14.5546875" style="108" customWidth="1"/>
    <col min="7942" max="7942" width="10.33203125" style="108" bestFit="1" customWidth="1"/>
    <col min="7943" max="7943" width="13" style="108" customWidth="1"/>
    <col min="7944" max="7944" width="15.6640625" style="108" customWidth="1"/>
    <col min="7945" max="7945" width="10.33203125" style="108" customWidth="1"/>
    <col min="7946" max="7946" width="17.109375" style="108" customWidth="1"/>
    <col min="7947" max="7947" width="24.109375" style="108" customWidth="1"/>
    <col min="7948" max="7948" width="36.109375" style="108" customWidth="1"/>
    <col min="7949" max="7957" width="15.6640625" style="108" customWidth="1"/>
    <col min="7958" max="8192" width="9.109375" style="108"/>
    <col min="8193" max="8193" width="4" style="108" customWidth="1"/>
    <col min="8194" max="8194" width="11.6640625" style="108" customWidth="1"/>
    <col min="8195" max="8195" width="9.5546875" style="108" customWidth="1"/>
    <col min="8196" max="8196" width="9.44140625" style="108" customWidth="1"/>
    <col min="8197" max="8197" width="14.5546875" style="108" customWidth="1"/>
    <col min="8198" max="8198" width="10.33203125" style="108" bestFit="1" customWidth="1"/>
    <col min="8199" max="8199" width="13" style="108" customWidth="1"/>
    <col min="8200" max="8200" width="15.6640625" style="108" customWidth="1"/>
    <col min="8201" max="8201" width="10.33203125" style="108" customWidth="1"/>
    <col min="8202" max="8202" width="17.109375" style="108" customWidth="1"/>
    <col min="8203" max="8203" width="24.109375" style="108" customWidth="1"/>
    <col min="8204" max="8204" width="36.109375" style="108" customWidth="1"/>
    <col min="8205" max="8213" width="15.6640625" style="108" customWidth="1"/>
    <col min="8214" max="8448" width="9.109375" style="108"/>
    <col min="8449" max="8449" width="4" style="108" customWidth="1"/>
    <col min="8450" max="8450" width="11.6640625" style="108" customWidth="1"/>
    <col min="8451" max="8451" width="9.5546875" style="108" customWidth="1"/>
    <col min="8452" max="8452" width="9.44140625" style="108" customWidth="1"/>
    <col min="8453" max="8453" width="14.5546875" style="108" customWidth="1"/>
    <col min="8454" max="8454" width="10.33203125" style="108" bestFit="1" customWidth="1"/>
    <col min="8455" max="8455" width="13" style="108" customWidth="1"/>
    <col min="8456" max="8456" width="15.6640625" style="108" customWidth="1"/>
    <col min="8457" max="8457" width="10.33203125" style="108" customWidth="1"/>
    <col min="8458" max="8458" width="17.109375" style="108" customWidth="1"/>
    <col min="8459" max="8459" width="24.109375" style="108" customWidth="1"/>
    <col min="8460" max="8460" width="36.109375" style="108" customWidth="1"/>
    <col min="8461" max="8469" width="15.6640625" style="108" customWidth="1"/>
    <col min="8470" max="8704" width="9.109375" style="108"/>
    <col min="8705" max="8705" width="4" style="108" customWidth="1"/>
    <col min="8706" max="8706" width="11.6640625" style="108" customWidth="1"/>
    <col min="8707" max="8707" width="9.5546875" style="108" customWidth="1"/>
    <col min="8708" max="8708" width="9.44140625" style="108" customWidth="1"/>
    <col min="8709" max="8709" width="14.5546875" style="108" customWidth="1"/>
    <col min="8710" max="8710" width="10.33203125" style="108" bestFit="1" customWidth="1"/>
    <col min="8711" max="8711" width="13" style="108" customWidth="1"/>
    <col min="8712" max="8712" width="15.6640625" style="108" customWidth="1"/>
    <col min="8713" max="8713" width="10.33203125" style="108" customWidth="1"/>
    <col min="8714" max="8714" width="17.109375" style="108" customWidth="1"/>
    <col min="8715" max="8715" width="24.109375" style="108" customWidth="1"/>
    <col min="8716" max="8716" width="36.109375" style="108" customWidth="1"/>
    <col min="8717" max="8725" width="15.6640625" style="108" customWidth="1"/>
    <col min="8726" max="8960" width="9.109375" style="108"/>
    <col min="8961" max="8961" width="4" style="108" customWidth="1"/>
    <col min="8962" max="8962" width="11.6640625" style="108" customWidth="1"/>
    <col min="8963" max="8963" width="9.5546875" style="108" customWidth="1"/>
    <col min="8964" max="8964" width="9.44140625" style="108" customWidth="1"/>
    <col min="8965" max="8965" width="14.5546875" style="108" customWidth="1"/>
    <col min="8966" max="8966" width="10.33203125" style="108" bestFit="1" customWidth="1"/>
    <col min="8967" max="8967" width="13" style="108" customWidth="1"/>
    <col min="8968" max="8968" width="15.6640625" style="108" customWidth="1"/>
    <col min="8969" max="8969" width="10.33203125" style="108" customWidth="1"/>
    <col min="8970" max="8970" width="17.109375" style="108" customWidth="1"/>
    <col min="8971" max="8971" width="24.109375" style="108" customWidth="1"/>
    <col min="8972" max="8972" width="36.109375" style="108" customWidth="1"/>
    <col min="8973" max="8981" width="15.6640625" style="108" customWidth="1"/>
    <col min="8982" max="9216" width="9.109375" style="108"/>
    <col min="9217" max="9217" width="4" style="108" customWidth="1"/>
    <col min="9218" max="9218" width="11.6640625" style="108" customWidth="1"/>
    <col min="9219" max="9219" width="9.5546875" style="108" customWidth="1"/>
    <col min="9220" max="9220" width="9.44140625" style="108" customWidth="1"/>
    <col min="9221" max="9221" width="14.5546875" style="108" customWidth="1"/>
    <col min="9222" max="9222" width="10.33203125" style="108" bestFit="1" customWidth="1"/>
    <col min="9223" max="9223" width="13" style="108" customWidth="1"/>
    <col min="9224" max="9224" width="15.6640625" style="108" customWidth="1"/>
    <col min="9225" max="9225" width="10.33203125" style="108" customWidth="1"/>
    <col min="9226" max="9226" width="17.109375" style="108" customWidth="1"/>
    <col min="9227" max="9227" width="24.109375" style="108" customWidth="1"/>
    <col min="9228" max="9228" width="36.109375" style="108" customWidth="1"/>
    <col min="9229" max="9237" width="15.6640625" style="108" customWidth="1"/>
    <col min="9238" max="9472" width="9.109375" style="108"/>
    <col min="9473" max="9473" width="4" style="108" customWidth="1"/>
    <col min="9474" max="9474" width="11.6640625" style="108" customWidth="1"/>
    <col min="9475" max="9475" width="9.5546875" style="108" customWidth="1"/>
    <col min="9476" max="9476" width="9.44140625" style="108" customWidth="1"/>
    <col min="9477" max="9477" width="14.5546875" style="108" customWidth="1"/>
    <col min="9478" max="9478" width="10.33203125" style="108" bestFit="1" customWidth="1"/>
    <col min="9479" max="9479" width="13" style="108" customWidth="1"/>
    <col min="9480" max="9480" width="15.6640625" style="108" customWidth="1"/>
    <col min="9481" max="9481" width="10.33203125" style="108" customWidth="1"/>
    <col min="9482" max="9482" width="17.109375" style="108" customWidth="1"/>
    <col min="9483" max="9483" width="24.109375" style="108" customWidth="1"/>
    <col min="9484" max="9484" width="36.109375" style="108" customWidth="1"/>
    <col min="9485" max="9493" width="15.6640625" style="108" customWidth="1"/>
    <col min="9494" max="9728" width="9.109375" style="108"/>
    <col min="9729" max="9729" width="4" style="108" customWidth="1"/>
    <col min="9730" max="9730" width="11.6640625" style="108" customWidth="1"/>
    <col min="9731" max="9731" width="9.5546875" style="108" customWidth="1"/>
    <col min="9732" max="9732" width="9.44140625" style="108" customWidth="1"/>
    <col min="9733" max="9733" width="14.5546875" style="108" customWidth="1"/>
    <col min="9734" max="9734" width="10.33203125" style="108" bestFit="1" customWidth="1"/>
    <col min="9735" max="9735" width="13" style="108" customWidth="1"/>
    <col min="9736" max="9736" width="15.6640625" style="108" customWidth="1"/>
    <col min="9737" max="9737" width="10.33203125" style="108" customWidth="1"/>
    <col min="9738" max="9738" width="17.109375" style="108" customWidth="1"/>
    <col min="9739" max="9739" width="24.109375" style="108" customWidth="1"/>
    <col min="9740" max="9740" width="36.109375" style="108" customWidth="1"/>
    <col min="9741" max="9749" width="15.6640625" style="108" customWidth="1"/>
    <col min="9750" max="9984" width="9.109375" style="108"/>
    <col min="9985" max="9985" width="4" style="108" customWidth="1"/>
    <col min="9986" max="9986" width="11.6640625" style="108" customWidth="1"/>
    <col min="9987" max="9987" width="9.5546875" style="108" customWidth="1"/>
    <col min="9988" max="9988" width="9.44140625" style="108" customWidth="1"/>
    <col min="9989" max="9989" width="14.5546875" style="108" customWidth="1"/>
    <col min="9990" max="9990" width="10.33203125" style="108" bestFit="1" customWidth="1"/>
    <col min="9991" max="9991" width="13" style="108" customWidth="1"/>
    <col min="9992" max="9992" width="15.6640625" style="108" customWidth="1"/>
    <col min="9993" max="9993" width="10.33203125" style="108" customWidth="1"/>
    <col min="9994" max="9994" width="17.109375" style="108" customWidth="1"/>
    <col min="9995" max="9995" width="24.109375" style="108" customWidth="1"/>
    <col min="9996" max="9996" width="36.109375" style="108" customWidth="1"/>
    <col min="9997" max="10005" width="15.6640625" style="108" customWidth="1"/>
    <col min="10006" max="10240" width="9.109375" style="108"/>
    <col min="10241" max="10241" width="4" style="108" customWidth="1"/>
    <col min="10242" max="10242" width="11.6640625" style="108" customWidth="1"/>
    <col min="10243" max="10243" width="9.5546875" style="108" customWidth="1"/>
    <col min="10244" max="10244" width="9.44140625" style="108" customWidth="1"/>
    <col min="10245" max="10245" width="14.5546875" style="108" customWidth="1"/>
    <col min="10246" max="10246" width="10.33203125" style="108" bestFit="1" customWidth="1"/>
    <col min="10247" max="10247" width="13" style="108" customWidth="1"/>
    <col min="10248" max="10248" width="15.6640625" style="108" customWidth="1"/>
    <col min="10249" max="10249" width="10.33203125" style="108" customWidth="1"/>
    <col min="10250" max="10250" width="17.109375" style="108" customWidth="1"/>
    <col min="10251" max="10251" width="24.109375" style="108" customWidth="1"/>
    <col min="10252" max="10252" width="36.109375" style="108" customWidth="1"/>
    <col min="10253" max="10261" width="15.6640625" style="108" customWidth="1"/>
    <col min="10262" max="10496" width="9.109375" style="108"/>
    <col min="10497" max="10497" width="4" style="108" customWidth="1"/>
    <col min="10498" max="10498" width="11.6640625" style="108" customWidth="1"/>
    <col min="10499" max="10499" width="9.5546875" style="108" customWidth="1"/>
    <col min="10500" max="10500" width="9.44140625" style="108" customWidth="1"/>
    <col min="10501" max="10501" width="14.5546875" style="108" customWidth="1"/>
    <col min="10502" max="10502" width="10.33203125" style="108" bestFit="1" customWidth="1"/>
    <col min="10503" max="10503" width="13" style="108" customWidth="1"/>
    <col min="10504" max="10504" width="15.6640625" style="108" customWidth="1"/>
    <col min="10505" max="10505" width="10.33203125" style="108" customWidth="1"/>
    <col min="10506" max="10506" width="17.109375" style="108" customWidth="1"/>
    <col min="10507" max="10507" width="24.109375" style="108" customWidth="1"/>
    <col min="10508" max="10508" width="36.109375" style="108" customWidth="1"/>
    <col min="10509" max="10517" width="15.6640625" style="108" customWidth="1"/>
    <col min="10518" max="10752" width="9.109375" style="108"/>
    <col min="10753" max="10753" width="4" style="108" customWidth="1"/>
    <col min="10754" max="10754" width="11.6640625" style="108" customWidth="1"/>
    <col min="10755" max="10755" width="9.5546875" style="108" customWidth="1"/>
    <col min="10756" max="10756" width="9.44140625" style="108" customWidth="1"/>
    <col min="10757" max="10757" width="14.5546875" style="108" customWidth="1"/>
    <col min="10758" max="10758" width="10.33203125" style="108" bestFit="1" customWidth="1"/>
    <col min="10759" max="10759" width="13" style="108" customWidth="1"/>
    <col min="10760" max="10760" width="15.6640625" style="108" customWidth="1"/>
    <col min="10761" max="10761" width="10.33203125" style="108" customWidth="1"/>
    <col min="10762" max="10762" width="17.109375" style="108" customWidth="1"/>
    <col min="10763" max="10763" width="24.109375" style="108" customWidth="1"/>
    <col min="10764" max="10764" width="36.109375" style="108" customWidth="1"/>
    <col min="10765" max="10773" width="15.6640625" style="108" customWidth="1"/>
    <col min="10774" max="11008" width="9.109375" style="108"/>
    <col min="11009" max="11009" width="4" style="108" customWidth="1"/>
    <col min="11010" max="11010" width="11.6640625" style="108" customWidth="1"/>
    <col min="11011" max="11011" width="9.5546875" style="108" customWidth="1"/>
    <col min="11012" max="11012" width="9.44140625" style="108" customWidth="1"/>
    <col min="11013" max="11013" width="14.5546875" style="108" customWidth="1"/>
    <col min="11014" max="11014" width="10.33203125" style="108" bestFit="1" customWidth="1"/>
    <col min="11015" max="11015" width="13" style="108" customWidth="1"/>
    <col min="11016" max="11016" width="15.6640625" style="108" customWidth="1"/>
    <col min="11017" max="11017" width="10.33203125" style="108" customWidth="1"/>
    <col min="11018" max="11018" width="17.109375" style="108" customWidth="1"/>
    <col min="11019" max="11019" width="24.109375" style="108" customWidth="1"/>
    <col min="11020" max="11020" width="36.109375" style="108" customWidth="1"/>
    <col min="11021" max="11029" width="15.6640625" style="108" customWidth="1"/>
    <col min="11030" max="11264" width="9.109375" style="108"/>
    <col min="11265" max="11265" width="4" style="108" customWidth="1"/>
    <col min="11266" max="11266" width="11.6640625" style="108" customWidth="1"/>
    <col min="11267" max="11267" width="9.5546875" style="108" customWidth="1"/>
    <col min="11268" max="11268" width="9.44140625" style="108" customWidth="1"/>
    <col min="11269" max="11269" width="14.5546875" style="108" customWidth="1"/>
    <col min="11270" max="11270" width="10.33203125" style="108" bestFit="1" customWidth="1"/>
    <col min="11271" max="11271" width="13" style="108" customWidth="1"/>
    <col min="11272" max="11272" width="15.6640625" style="108" customWidth="1"/>
    <col min="11273" max="11273" width="10.33203125" style="108" customWidth="1"/>
    <col min="11274" max="11274" width="17.109375" style="108" customWidth="1"/>
    <col min="11275" max="11275" width="24.109375" style="108" customWidth="1"/>
    <col min="11276" max="11276" width="36.109375" style="108" customWidth="1"/>
    <col min="11277" max="11285" width="15.6640625" style="108" customWidth="1"/>
    <col min="11286" max="11520" width="9.109375" style="108"/>
    <col min="11521" max="11521" width="4" style="108" customWidth="1"/>
    <col min="11522" max="11522" width="11.6640625" style="108" customWidth="1"/>
    <col min="11523" max="11523" width="9.5546875" style="108" customWidth="1"/>
    <col min="11524" max="11524" width="9.44140625" style="108" customWidth="1"/>
    <col min="11525" max="11525" width="14.5546875" style="108" customWidth="1"/>
    <col min="11526" max="11526" width="10.33203125" style="108" bestFit="1" customWidth="1"/>
    <col min="11527" max="11527" width="13" style="108" customWidth="1"/>
    <col min="11528" max="11528" width="15.6640625" style="108" customWidth="1"/>
    <col min="11529" max="11529" width="10.33203125" style="108" customWidth="1"/>
    <col min="11530" max="11530" width="17.109375" style="108" customWidth="1"/>
    <col min="11531" max="11531" width="24.109375" style="108" customWidth="1"/>
    <col min="11532" max="11532" width="36.109375" style="108" customWidth="1"/>
    <col min="11533" max="11541" width="15.6640625" style="108" customWidth="1"/>
    <col min="11542" max="11776" width="9.109375" style="108"/>
    <col min="11777" max="11777" width="4" style="108" customWidth="1"/>
    <col min="11778" max="11778" width="11.6640625" style="108" customWidth="1"/>
    <col min="11779" max="11779" width="9.5546875" style="108" customWidth="1"/>
    <col min="11780" max="11780" width="9.44140625" style="108" customWidth="1"/>
    <col min="11781" max="11781" width="14.5546875" style="108" customWidth="1"/>
    <col min="11782" max="11782" width="10.33203125" style="108" bestFit="1" customWidth="1"/>
    <col min="11783" max="11783" width="13" style="108" customWidth="1"/>
    <col min="11784" max="11784" width="15.6640625" style="108" customWidth="1"/>
    <col min="11785" max="11785" width="10.33203125" style="108" customWidth="1"/>
    <col min="11786" max="11786" width="17.109375" style="108" customWidth="1"/>
    <col min="11787" max="11787" width="24.109375" style="108" customWidth="1"/>
    <col min="11788" max="11788" width="36.109375" style="108" customWidth="1"/>
    <col min="11789" max="11797" width="15.6640625" style="108" customWidth="1"/>
    <col min="11798" max="12032" width="9.109375" style="108"/>
    <col min="12033" max="12033" width="4" style="108" customWidth="1"/>
    <col min="12034" max="12034" width="11.6640625" style="108" customWidth="1"/>
    <col min="12035" max="12035" width="9.5546875" style="108" customWidth="1"/>
    <col min="12036" max="12036" width="9.44140625" style="108" customWidth="1"/>
    <col min="12037" max="12037" width="14.5546875" style="108" customWidth="1"/>
    <col min="12038" max="12038" width="10.33203125" style="108" bestFit="1" customWidth="1"/>
    <col min="12039" max="12039" width="13" style="108" customWidth="1"/>
    <col min="12040" max="12040" width="15.6640625" style="108" customWidth="1"/>
    <col min="12041" max="12041" width="10.33203125" style="108" customWidth="1"/>
    <col min="12042" max="12042" width="17.109375" style="108" customWidth="1"/>
    <col min="12043" max="12043" width="24.109375" style="108" customWidth="1"/>
    <col min="12044" max="12044" width="36.109375" style="108" customWidth="1"/>
    <col min="12045" max="12053" width="15.6640625" style="108" customWidth="1"/>
    <col min="12054" max="12288" width="9.109375" style="108"/>
    <col min="12289" max="12289" width="4" style="108" customWidth="1"/>
    <col min="12290" max="12290" width="11.6640625" style="108" customWidth="1"/>
    <col min="12291" max="12291" width="9.5546875" style="108" customWidth="1"/>
    <col min="12292" max="12292" width="9.44140625" style="108" customWidth="1"/>
    <col min="12293" max="12293" width="14.5546875" style="108" customWidth="1"/>
    <col min="12294" max="12294" width="10.33203125" style="108" bestFit="1" customWidth="1"/>
    <col min="12295" max="12295" width="13" style="108" customWidth="1"/>
    <col min="12296" max="12296" width="15.6640625" style="108" customWidth="1"/>
    <col min="12297" max="12297" width="10.33203125" style="108" customWidth="1"/>
    <col min="12298" max="12298" width="17.109375" style="108" customWidth="1"/>
    <col min="12299" max="12299" width="24.109375" style="108" customWidth="1"/>
    <col min="12300" max="12300" width="36.109375" style="108" customWidth="1"/>
    <col min="12301" max="12309" width="15.6640625" style="108" customWidth="1"/>
    <col min="12310" max="12544" width="9.109375" style="108"/>
    <col min="12545" max="12545" width="4" style="108" customWidth="1"/>
    <col min="12546" max="12546" width="11.6640625" style="108" customWidth="1"/>
    <col min="12547" max="12547" width="9.5546875" style="108" customWidth="1"/>
    <col min="12548" max="12548" width="9.44140625" style="108" customWidth="1"/>
    <col min="12549" max="12549" width="14.5546875" style="108" customWidth="1"/>
    <col min="12550" max="12550" width="10.33203125" style="108" bestFit="1" customWidth="1"/>
    <col min="12551" max="12551" width="13" style="108" customWidth="1"/>
    <col min="12552" max="12552" width="15.6640625" style="108" customWidth="1"/>
    <col min="12553" max="12553" width="10.33203125" style="108" customWidth="1"/>
    <col min="12554" max="12554" width="17.109375" style="108" customWidth="1"/>
    <col min="12555" max="12555" width="24.109375" style="108" customWidth="1"/>
    <col min="12556" max="12556" width="36.109375" style="108" customWidth="1"/>
    <col min="12557" max="12565" width="15.6640625" style="108" customWidth="1"/>
    <col min="12566" max="12800" width="9.109375" style="108"/>
    <col min="12801" max="12801" width="4" style="108" customWidth="1"/>
    <col min="12802" max="12802" width="11.6640625" style="108" customWidth="1"/>
    <col min="12803" max="12803" width="9.5546875" style="108" customWidth="1"/>
    <col min="12804" max="12804" width="9.44140625" style="108" customWidth="1"/>
    <col min="12805" max="12805" width="14.5546875" style="108" customWidth="1"/>
    <col min="12806" max="12806" width="10.33203125" style="108" bestFit="1" customWidth="1"/>
    <col min="12807" max="12807" width="13" style="108" customWidth="1"/>
    <col min="12808" max="12808" width="15.6640625" style="108" customWidth="1"/>
    <col min="12809" max="12809" width="10.33203125" style="108" customWidth="1"/>
    <col min="12810" max="12810" width="17.109375" style="108" customWidth="1"/>
    <col min="12811" max="12811" width="24.109375" style="108" customWidth="1"/>
    <col min="12812" max="12812" width="36.109375" style="108" customWidth="1"/>
    <col min="12813" max="12821" width="15.6640625" style="108" customWidth="1"/>
    <col min="12822" max="13056" width="9.109375" style="108"/>
    <col min="13057" max="13057" width="4" style="108" customWidth="1"/>
    <col min="13058" max="13058" width="11.6640625" style="108" customWidth="1"/>
    <col min="13059" max="13059" width="9.5546875" style="108" customWidth="1"/>
    <col min="13060" max="13060" width="9.44140625" style="108" customWidth="1"/>
    <col min="13061" max="13061" width="14.5546875" style="108" customWidth="1"/>
    <col min="13062" max="13062" width="10.33203125" style="108" bestFit="1" customWidth="1"/>
    <col min="13063" max="13063" width="13" style="108" customWidth="1"/>
    <col min="13064" max="13064" width="15.6640625" style="108" customWidth="1"/>
    <col min="13065" max="13065" width="10.33203125" style="108" customWidth="1"/>
    <col min="13066" max="13066" width="17.109375" style="108" customWidth="1"/>
    <col min="13067" max="13067" width="24.109375" style="108" customWidth="1"/>
    <col min="13068" max="13068" width="36.109375" style="108" customWidth="1"/>
    <col min="13069" max="13077" width="15.6640625" style="108" customWidth="1"/>
    <col min="13078" max="13312" width="9.109375" style="108"/>
    <col min="13313" max="13313" width="4" style="108" customWidth="1"/>
    <col min="13314" max="13314" width="11.6640625" style="108" customWidth="1"/>
    <col min="13315" max="13315" width="9.5546875" style="108" customWidth="1"/>
    <col min="13316" max="13316" width="9.44140625" style="108" customWidth="1"/>
    <col min="13317" max="13317" width="14.5546875" style="108" customWidth="1"/>
    <col min="13318" max="13318" width="10.33203125" style="108" bestFit="1" customWidth="1"/>
    <col min="13319" max="13319" width="13" style="108" customWidth="1"/>
    <col min="13320" max="13320" width="15.6640625" style="108" customWidth="1"/>
    <col min="13321" max="13321" width="10.33203125" style="108" customWidth="1"/>
    <col min="13322" max="13322" width="17.109375" style="108" customWidth="1"/>
    <col min="13323" max="13323" width="24.109375" style="108" customWidth="1"/>
    <col min="13324" max="13324" width="36.109375" style="108" customWidth="1"/>
    <col min="13325" max="13333" width="15.6640625" style="108" customWidth="1"/>
    <col min="13334" max="13568" width="9.109375" style="108"/>
    <col min="13569" max="13569" width="4" style="108" customWidth="1"/>
    <col min="13570" max="13570" width="11.6640625" style="108" customWidth="1"/>
    <col min="13571" max="13571" width="9.5546875" style="108" customWidth="1"/>
    <col min="13572" max="13572" width="9.44140625" style="108" customWidth="1"/>
    <col min="13573" max="13573" width="14.5546875" style="108" customWidth="1"/>
    <col min="13574" max="13574" width="10.33203125" style="108" bestFit="1" customWidth="1"/>
    <col min="13575" max="13575" width="13" style="108" customWidth="1"/>
    <col min="13576" max="13576" width="15.6640625" style="108" customWidth="1"/>
    <col min="13577" max="13577" width="10.33203125" style="108" customWidth="1"/>
    <col min="13578" max="13578" width="17.109375" style="108" customWidth="1"/>
    <col min="13579" max="13579" width="24.109375" style="108" customWidth="1"/>
    <col min="13580" max="13580" width="36.109375" style="108" customWidth="1"/>
    <col min="13581" max="13589" width="15.6640625" style="108" customWidth="1"/>
    <col min="13590" max="13824" width="9.109375" style="108"/>
    <col min="13825" max="13825" width="4" style="108" customWidth="1"/>
    <col min="13826" max="13826" width="11.6640625" style="108" customWidth="1"/>
    <col min="13827" max="13827" width="9.5546875" style="108" customWidth="1"/>
    <col min="13828" max="13828" width="9.44140625" style="108" customWidth="1"/>
    <col min="13829" max="13829" width="14.5546875" style="108" customWidth="1"/>
    <col min="13830" max="13830" width="10.33203125" style="108" bestFit="1" customWidth="1"/>
    <col min="13831" max="13831" width="13" style="108" customWidth="1"/>
    <col min="13832" max="13832" width="15.6640625" style="108" customWidth="1"/>
    <col min="13833" max="13833" width="10.33203125" style="108" customWidth="1"/>
    <col min="13834" max="13834" width="17.109375" style="108" customWidth="1"/>
    <col min="13835" max="13835" width="24.109375" style="108" customWidth="1"/>
    <col min="13836" max="13836" width="36.109375" style="108" customWidth="1"/>
    <col min="13837" max="13845" width="15.6640625" style="108" customWidth="1"/>
    <col min="13846" max="14080" width="9.109375" style="108"/>
    <col min="14081" max="14081" width="4" style="108" customWidth="1"/>
    <col min="14082" max="14082" width="11.6640625" style="108" customWidth="1"/>
    <col min="14083" max="14083" width="9.5546875" style="108" customWidth="1"/>
    <col min="14084" max="14084" width="9.44140625" style="108" customWidth="1"/>
    <col min="14085" max="14085" width="14.5546875" style="108" customWidth="1"/>
    <col min="14086" max="14086" width="10.33203125" style="108" bestFit="1" customWidth="1"/>
    <col min="14087" max="14087" width="13" style="108" customWidth="1"/>
    <col min="14088" max="14088" width="15.6640625" style="108" customWidth="1"/>
    <col min="14089" max="14089" width="10.33203125" style="108" customWidth="1"/>
    <col min="14090" max="14090" width="17.109375" style="108" customWidth="1"/>
    <col min="14091" max="14091" width="24.109375" style="108" customWidth="1"/>
    <col min="14092" max="14092" width="36.109375" style="108" customWidth="1"/>
    <col min="14093" max="14101" width="15.6640625" style="108" customWidth="1"/>
    <col min="14102" max="14336" width="9.109375" style="108"/>
    <col min="14337" max="14337" width="4" style="108" customWidth="1"/>
    <col min="14338" max="14338" width="11.6640625" style="108" customWidth="1"/>
    <col min="14339" max="14339" width="9.5546875" style="108" customWidth="1"/>
    <col min="14340" max="14340" width="9.44140625" style="108" customWidth="1"/>
    <col min="14341" max="14341" width="14.5546875" style="108" customWidth="1"/>
    <col min="14342" max="14342" width="10.33203125" style="108" bestFit="1" customWidth="1"/>
    <col min="14343" max="14343" width="13" style="108" customWidth="1"/>
    <col min="14344" max="14344" width="15.6640625" style="108" customWidth="1"/>
    <col min="14345" max="14345" width="10.33203125" style="108" customWidth="1"/>
    <col min="14346" max="14346" width="17.109375" style="108" customWidth="1"/>
    <col min="14347" max="14347" width="24.109375" style="108" customWidth="1"/>
    <col min="14348" max="14348" width="36.109375" style="108" customWidth="1"/>
    <col min="14349" max="14357" width="15.6640625" style="108" customWidth="1"/>
    <col min="14358" max="14592" width="9.109375" style="108"/>
    <col min="14593" max="14593" width="4" style="108" customWidth="1"/>
    <col min="14594" max="14594" width="11.6640625" style="108" customWidth="1"/>
    <col min="14595" max="14595" width="9.5546875" style="108" customWidth="1"/>
    <col min="14596" max="14596" width="9.44140625" style="108" customWidth="1"/>
    <col min="14597" max="14597" width="14.5546875" style="108" customWidth="1"/>
    <col min="14598" max="14598" width="10.33203125" style="108" bestFit="1" customWidth="1"/>
    <col min="14599" max="14599" width="13" style="108" customWidth="1"/>
    <col min="14600" max="14600" width="15.6640625" style="108" customWidth="1"/>
    <col min="14601" max="14601" width="10.33203125" style="108" customWidth="1"/>
    <col min="14602" max="14602" width="17.109375" style="108" customWidth="1"/>
    <col min="14603" max="14603" width="24.109375" style="108" customWidth="1"/>
    <col min="14604" max="14604" width="36.109375" style="108" customWidth="1"/>
    <col min="14605" max="14613" width="15.6640625" style="108" customWidth="1"/>
    <col min="14614" max="14848" width="9.109375" style="108"/>
    <col min="14849" max="14849" width="4" style="108" customWidth="1"/>
    <col min="14850" max="14850" width="11.6640625" style="108" customWidth="1"/>
    <col min="14851" max="14851" width="9.5546875" style="108" customWidth="1"/>
    <col min="14852" max="14852" width="9.44140625" style="108" customWidth="1"/>
    <col min="14853" max="14853" width="14.5546875" style="108" customWidth="1"/>
    <col min="14854" max="14854" width="10.33203125" style="108" bestFit="1" customWidth="1"/>
    <col min="14855" max="14855" width="13" style="108" customWidth="1"/>
    <col min="14856" max="14856" width="15.6640625" style="108" customWidth="1"/>
    <col min="14857" max="14857" width="10.33203125" style="108" customWidth="1"/>
    <col min="14858" max="14858" width="17.109375" style="108" customWidth="1"/>
    <col min="14859" max="14859" width="24.109375" style="108" customWidth="1"/>
    <col min="14860" max="14860" width="36.109375" style="108" customWidth="1"/>
    <col min="14861" max="14869" width="15.6640625" style="108" customWidth="1"/>
    <col min="14870" max="15104" width="9.109375" style="108"/>
    <col min="15105" max="15105" width="4" style="108" customWidth="1"/>
    <col min="15106" max="15106" width="11.6640625" style="108" customWidth="1"/>
    <col min="15107" max="15107" width="9.5546875" style="108" customWidth="1"/>
    <col min="15108" max="15108" width="9.44140625" style="108" customWidth="1"/>
    <col min="15109" max="15109" width="14.5546875" style="108" customWidth="1"/>
    <col min="15110" max="15110" width="10.33203125" style="108" bestFit="1" customWidth="1"/>
    <col min="15111" max="15111" width="13" style="108" customWidth="1"/>
    <col min="15112" max="15112" width="15.6640625" style="108" customWidth="1"/>
    <col min="15113" max="15113" width="10.33203125" style="108" customWidth="1"/>
    <col min="15114" max="15114" width="17.109375" style="108" customWidth="1"/>
    <col min="15115" max="15115" width="24.109375" style="108" customWidth="1"/>
    <col min="15116" max="15116" width="36.109375" style="108" customWidth="1"/>
    <col min="15117" max="15125" width="15.6640625" style="108" customWidth="1"/>
    <col min="15126" max="15360" width="9.109375" style="108"/>
    <col min="15361" max="15361" width="4" style="108" customWidth="1"/>
    <col min="15362" max="15362" width="11.6640625" style="108" customWidth="1"/>
    <col min="15363" max="15363" width="9.5546875" style="108" customWidth="1"/>
    <col min="15364" max="15364" width="9.44140625" style="108" customWidth="1"/>
    <col min="15365" max="15365" width="14.5546875" style="108" customWidth="1"/>
    <col min="15366" max="15366" width="10.33203125" style="108" bestFit="1" customWidth="1"/>
    <col min="15367" max="15367" width="13" style="108" customWidth="1"/>
    <col min="15368" max="15368" width="15.6640625" style="108" customWidth="1"/>
    <col min="15369" max="15369" width="10.33203125" style="108" customWidth="1"/>
    <col min="15370" max="15370" width="17.109375" style="108" customWidth="1"/>
    <col min="15371" max="15371" width="24.109375" style="108" customWidth="1"/>
    <col min="15372" max="15372" width="36.109375" style="108" customWidth="1"/>
    <col min="15373" max="15381" width="15.6640625" style="108" customWidth="1"/>
    <col min="15382" max="15616" width="9.109375" style="108"/>
    <col min="15617" max="15617" width="4" style="108" customWidth="1"/>
    <col min="15618" max="15618" width="11.6640625" style="108" customWidth="1"/>
    <col min="15619" max="15619" width="9.5546875" style="108" customWidth="1"/>
    <col min="15620" max="15620" width="9.44140625" style="108" customWidth="1"/>
    <col min="15621" max="15621" width="14.5546875" style="108" customWidth="1"/>
    <col min="15622" max="15622" width="10.33203125" style="108" bestFit="1" customWidth="1"/>
    <col min="15623" max="15623" width="13" style="108" customWidth="1"/>
    <col min="15624" max="15624" width="15.6640625" style="108" customWidth="1"/>
    <col min="15625" max="15625" width="10.33203125" style="108" customWidth="1"/>
    <col min="15626" max="15626" width="17.109375" style="108" customWidth="1"/>
    <col min="15627" max="15627" width="24.109375" style="108" customWidth="1"/>
    <col min="15628" max="15628" width="36.109375" style="108" customWidth="1"/>
    <col min="15629" max="15637" width="15.6640625" style="108" customWidth="1"/>
    <col min="15638" max="15872" width="9.109375" style="108"/>
    <col min="15873" max="15873" width="4" style="108" customWidth="1"/>
    <col min="15874" max="15874" width="11.6640625" style="108" customWidth="1"/>
    <col min="15875" max="15875" width="9.5546875" style="108" customWidth="1"/>
    <col min="15876" max="15876" width="9.44140625" style="108" customWidth="1"/>
    <col min="15877" max="15877" width="14.5546875" style="108" customWidth="1"/>
    <col min="15878" max="15878" width="10.33203125" style="108" bestFit="1" customWidth="1"/>
    <col min="15879" max="15879" width="13" style="108" customWidth="1"/>
    <col min="15880" max="15880" width="15.6640625" style="108" customWidth="1"/>
    <col min="15881" max="15881" width="10.33203125" style="108" customWidth="1"/>
    <col min="15882" max="15882" width="17.109375" style="108" customWidth="1"/>
    <col min="15883" max="15883" width="24.109375" style="108" customWidth="1"/>
    <col min="15884" max="15884" width="36.109375" style="108" customWidth="1"/>
    <col min="15885" max="15893" width="15.6640625" style="108" customWidth="1"/>
    <col min="15894" max="16128" width="9.109375" style="108"/>
    <col min="16129" max="16129" width="4" style="108" customWidth="1"/>
    <col min="16130" max="16130" width="11.6640625" style="108" customWidth="1"/>
    <col min="16131" max="16131" width="9.5546875" style="108" customWidth="1"/>
    <col min="16132" max="16132" width="9.44140625" style="108" customWidth="1"/>
    <col min="16133" max="16133" width="14.5546875" style="108" customWidth="1"/>
    <col min="16134" max="16134" width="10.33203125" style="108" bestFit="1" customWidth="1"/>
    <col min="16135" max="16135" width="13" style="108" customWidth="1"/>
    <col min="16136" max="16136" width="15.6640625" style="108" customWidth="1"/>
    <col min="16137" max="16137" width="10.33203125" style="108" customWidth="1"/>
    <col min="16138" max="16138" width="17.109375" style="108" customWidth="1"/>
    <col min="16139" max="16139" width="24.109375" style="108" customWidth="1"/>
    <col min="16140" max="16140" width="36.109375" style="108" customWidth="1"/>
    <col min="16141" max="16149" width="15.6640625" style="108" customWidth="1"/>
    <col min="16150" max="16384" width="9.109375" style="108"/>
  </cols>
  <sheetData>
    <row r="1" spans="1:16" s="111" customFormat="1" ht="30" customHeight="1" x14ac:dyDescent="0.25">
      <c r="A1" s="412" t="s">
        <v>234</v>
      </c>
      <c r="B1" s="413"/>
      <c r="C1" s="413"/>
      <c r="D1" s="413"/>
      <c r="E1" s="413"/>
      <c r="F1" s="413"/>
      <c r="G1" s="413"/>
      <c r="H1" s="413"/>
      <c r="I1" s="413"/>
      <c r="J1" s="413"/>
      <c r="K1" s="414"/>
      <c r="L1" s="110"/>
      <c r="M1" s="110"/>
      <c r="N1" s="110"/>
      <c r="O1" s="110"/>
      <c r="P1" s="110"/>
    </row>
    <row r="2" spans="1:16" s="111" customFormat="1" ht="43.5" customHeight="1" x14ac:dyDescent="0.25">
      <c r="A2" s="415" t="s">
        <v>107</v>
      </c>
      <c r="B2" s="416"/>
      <c r="C2" s="416"/>
      <c r="D2" s="416"/>
      <c r="E2" s="416"/>
      <c r="F2" s="416"/>
      <c r="G2" s="416"/>
      <c r="H2" s="416"/>
      <c r="I2" s="416"/>
      <c r="J2" s="416"/>
      <c r="K2" s="196" t="s">
        <v>217</v>
      </c>
      <c r="L2" s="447"/>
      <c r="M2" s="112"/>
      <c r="N2" s="112"/>
      <c r="O2" s="110"/>
      <c r="P2" s="110"/>
    </row>
    <row r="3" spans="1:16" ht="25.5" customHeight="1" x14ac:dyDescent="0.25">
      <c r="A3" s="409" t="s">
        <v>126</v>
      </c>
      <c r="B3" s="403" t="s">
        <v>127</v>
      </c>
      <c r="C3" s="403" t="s">
        <v>128</v>
      </c>
      <c r="D3" s="410" t="s">
        <v>232</v>
      </c>
      <c r="E3" s="410"/>
      <c r="F3" s="410"/>
      <c r="G3" s="410" t="s">
        <v>233</v>
      </c>
      <c r="H3" s="410"/>
      <c r="I3" s="410"/>
      <c r="J3" s="403" t="s">
        <v>129</v>
      </c>
      <c r="K3" s="411" t="s">
        <v>130</v>
      </c>
    </row>
    <row r="4" spans="1:16" ht="39.6" x14ac:dyDescent="0.25">
      <c r="A4" s="409"/>
      <c r="B4" s="403"/>
      <c r="C4" s="403"/>
      <c r="D4" s="267" t="s">
        <v>131</v>
      </c>
      <c r="E4" s="267" t="s">
        <v>132</v>
      </c>
      <c r="F4" s="267" t="s">
        <v>133</v>
      </c>
      <c r="G4" s="267" t="s">
        <v>131</v>
      </c>
      <c r="H4" s="267" t="s">
        <v>132</v>
      </c>
      <c r="I4" s="267" t="s">
        <v>133</v>
      </c>
      <c r="J4" s="403"/>
      <c r="K4" s="411"/>
      <c r="L4" s="448"/>
      <c r="M4" s="113"/>
      <c r="N4" s="114"/>
    </row>
    <row r="5" spans="1:16" ht="15" x14ac:dyDescent="0.25">
      <c r="A5" s="197">
        <v>1</v>
      </c>
      <c r="B5" s="403" t="s">
        <v>134</v>
      </c>
      <c r="C5" s="198" t="s">
        <v>135</v>
      </c>
      <c r="D5" s="175">
        <v>11</v>
      </c>
      <c r="E5" s="175">
        <v>0</v>
      </c>
      <c r="F5" s="176">
        <v>1.7411355696612902</v>
      </c>
      <c r="G5" s="175">
        <v>12</v>
      </c>
      <c r="H5" s="175">
        <v>0</v>
      </c>
      <c r="I5" s="176">
        <v>1.94</v>
      </c>
      <c r="J5" s="175">
        <f>E5-H5</f>
        <v>0</v>
      </c>
      <c r="K5" s="405"/>
      <c r="L5" s="448"/>
      <c r="M5" s="113"/>
      <c r="N5" s="114"/>
    </row>
    <row r="6" spans="1:16" ht="15" x14ac:dyDescent="0.25">
      <c r="A6" s="197">
        <v>2</v>
      </c>
      <c r="B6" s="403"/>
      <c r="C6" s="198" t="s">
        <v>136</v>
      </c>
      <c r="D6" s="175">
        <v>37</v>
      </c>
      <c r="E6" s="175">
        <v>0</v>
      </c>
      <c r="F6" s="176">
        <v>0.89051687450469186</v>
      </c>
      <c r="G6" s="175">
        <v>37</v>
      </c>
      <c r="H6" s="175">
        <v>0</v>
      </c>
      <c r="I6" s="176">
        <v>1.1100000000000001</v>
      </c>
      <c r="J6" s="175">
        <f>E6-H6</f>
        <v>0</v>
      </c>
      <c r="K6" s="406"/>
    </row>
    <row r="7" spans="1:16" ht="15" x14ac:dyDescent="0.25">
      <c r="A7" s="197">
        <v>3</v>
      </c>
      <c r="B7" s="403"/>
      <c r="C7" s="198" t="s">
        <v>137</v>
      </c>
      <c r="D7" s="175">
        <v>5</v>
      </c>
      <c r="E7" s="175">
        <v>0</v>
      </c>
      <c r="F7" s="176">
        <v>0.8227427519833127</v>
      </c>
      <c r="G7" s="175">
        <v>5</v>
      </c>
      <c r="H7" s="175">
        <v>0</v>
      </c>
      <c r="I7" s="176">
        <v>0.79</v>
      </c>
      <c r="J7" s="175">
        <f>E7-H7</f>
        <v>0</v>
      </c>
      <c r="K7" s="406"/>
    </row>
    <row r="8" spans="1:16" ht="15" x14ac:dyDescent="0.25">
      <c r="A8" s="197">
        <v>4</v>
      </c>
      <c r="B8" s="403"/>
      <c r="C8" s="198" t="s">
        <v>138</v>
      </c>
      <c r="D8" s="175">
        <v>1</v>
      </c>
      <c r="E8" s="175">
        <v>0</v>
      </c>
      <c r="F8" s="176">
        <v>0</v>
      </c>
      <c r="G8" s="175">
        <v>1</v>
      </c>
      <c r="H8" s="175">
        <v>0</v>
      </c>
      <c r="I8" s="176">
        <v>0</v>
      </c>
      <c r="J8" s="175">
        <f>E8-H8</f>
        <v>0</v>
      </c>
      <c r="K8" s="406"/>
    </row>
    <row r="9" spans="1:16" x14ac:dyDescent="0.25">
      <c r="A9" s="197">
        <v>5</v>
      </c>
      <c r="B9" s="403"/>
      <c r="C9" s="177" t="s">
        <v>139</v>
      </c>
      <c r="D9" s="268">
        <v>54</v>
      </c>
      <c r="E9" s="268">
        <v>0</v>
      </c>
      <c r="F9" s="178">
        <v>1.014198105806436</v>
      </c>
      <c r="G9" s="268">
        <v>55</v>
      </c>
      <c r="H9" s="268">
        <v>0</v>
      </c>
      <c r="I9" s="178">
        <v>1.22</v>
      </c>
      <c r="J9" s="268">
        <f>SUM(J5:J8)</f>
        <v>0</v>
      </c>
      <c r="K9" s="407"/>
    </row>
    <row r="10" spans="1:16" ht="25.5" customHeight="1" x14ac:dyDescent="0.25">
      <c r="A10" s="409" t="s">
        <v>126</v>
      </c>
      <c r="B10" s="403" t="s">
        <v>127</v>
      </c>
      <c r="C10" s="403" t="s">
        <v>128</v>
      </c>
      <c r="D10" s="410" t="str">
        <f>D3</f>
        <v>Cummulative March'23</v>
      </c>
      <c r="E10" s="410"/>
      <c r="F10" s="410"/>
      <c r="G10" s="410" t="str">
        <f>G3</f>
        <v>Cummulative March'22</v>
      </c>
      <c r="H10" s="410"/>
      <c r="I10" s="410"/>
      <c r="J10" s="403" t="s">
        <v>129</v>
      </c>
      <c r="K10" s="411" t="s">
        <v>130</v>
      </c>
    </row>
    <row r="11" spans="1:16" s="174" customFormat="1" ht="52.8" x14ac:dyDescent="0.3">
      <c r="A11" s="409"/>
      <c r="B11" s="403"/>
      <c r="C11" s="403"/>
      <c r="D11" s="267" t="s">
        <v>131</v>
      </c>
      <c r="E11" s="267" t="s">
        <v>140</v>
      </c>
      <c r="F11" s="267" t="s">
        <v>133</v>
      </c>
      <c r="G11" s="267" t="s">
        <v>131</v>
      </c>
      <c r="H11" s="267" t="s">
        <v>140</v>
      </c>
      <c r="I11" s="267" t="s">
        <v>133</v>
      </c>
      <c r="J11" s="403"/>
      <c r="K11" s="411"/>
      <c r="L11" s="173"/>
      <c r="M11" s="173"/>
      <c r="N11" s="173"/>
      <c r="O11" s="173"/>
      <c r="P11" s="173"/>
    </row>
    <row r="12" spans="1:16" ht="15" x14ac:dyDescent="0.25">
      <c r="A12" s="197">
        <v>1</v>
      </c>
      <c r="B12" s="403" t="s">
        <v>141</v>
      </c>
      <c r="C12" s="198" t="s">
        <v>135</v>
      </c>
      <c r="D12" s="175">
        <v>85</v>
      </c>
      <c r="E12" s="175">
        <v>0</v>
      </c>
      <c r="F12" s="176">
        <v>1.7044530376208473</v>
      </c>
      <c r="G12" s="175">
        <v>85</v>
      </c>
      <c r="H12" s="175">
        <v>0</v>
      </c>
      <c r="I12" s="176">
        <v>2.95</v>
      </c>
      <c r="J12" s="175">
        <f>E12-H12</f>
        <v>0</v>
      </c>
      <c r="K12" s="405"/>
    </row>
    <row r="13" spans="1:16" ht="15" x14ac:dyDescent="0.25">
      <c r="A13" s="197">
        <v>2</v>
      </c>
      <c r="B13" s="403"/>
      <c r="C13" s="198" t="s">
        <v>136</v>
      </c>
      <c r="D13" s="175">
        <v>250</v>
      </c>
      <c r="E13" s="175">
        <v>3</v>
      </c>
      <c r="F13" s="176">
        <v>4.946717639735664</v>
      </c>
      <c r="G13" s="175">
        <v>196</v>
      </c>
      <c r="H13" s="175">
        <v>4</v>
      </c>
      <c r="I13" s="176">
        <v>6.57</v>
      </c>
      <c r="J13" s="175">
        <f>E13-H13</f>
        <v>-1</v>
      </c>
      <c r="K13" s="406"/>
    </row>
    <row r="14" spans="1:16" ht="15" x14ac:dyDescent="0.25">
      <c r="A14" s="197">
        <v>3</v>
      </c>
      <c r="B14" s="403"/>
      <c r="C14" s="198" t="s">
        <v>137</v>
      </c>
      <c r="D14" s="175">
        <v>60</v>
      </c>
      <c r="E14" s="175">
        <v>0</v>
      </c>
      <c r="F14" s="176">
        <v>5.1052322044112923</v>
      </c>
      <c r="G14" s="175">
        <v>57</v>
      </c>
      <c r="H14" s="175">
        <v>0</v>
      </c>
      <c r="I14" s="176">
        <v>6.01</v>
      </c>
      <c r="J14" s="175">
        <f>E14-H14</f>
        <v>0</v>
      </c>
      <c r="K14" s="406"/>
    </row>
    <row r="15" spans="1:16" ht="15" x14ac:dyDescent="0.25">
      <c r="A15" s="197">
        <v>4</v>
      </c>
      <c r="B15" s="403"/>
      <c r="C15" s="198" t="s">
        <v>138</v>
      </c>
      <c r="D15" s="175">
        <v>40</v>
      </c>
      <c r="E15" s="175">
        <v>0</v>
      </c>
      <c r="F15" s="176">
        <v>2.765840137513301</v>
      </c>
      <c r="G15" s="175">
        <v>39</v>
      </c>
      <c r="H15" s="175">
        <v>0</v>
      </c>
      <c r="I15" s="176">
        <v>4.46</v>
      </c>
      <c r="J15" s="175">
        <f>E15-H15</f>
        <v>0</v>
      </c>
      <c r="K15" s="406"/>
    </row>
    <row r="16" spans="1:16" x14ac:dyDescent="0.25">
      <c r="A16" s="197">
        <v>5</v>
      </c>
      <c r="B16" s="403"/>
      <c r="C16" s="177" t="s">
        <v>139</v>
      </c>
      <c r="D16" s="268">
        <v>435</v>
      </c>
      <c r="E16" s="268">
        <v>0</v>
      </c>
      <c r="F16" s="178">
        <v>4.2524547607577308</v>
      </c>
      <c r="G16" s="268">
        <v>377</v>
      </c>
      <c r="H16" s="268">
        <v>0</v>
      </c>
      <c r="I16" s="178">
        <v>5.59</v>
      </c>
      <c r="J16" s="268">
        <f>SUM(J12:J15)</f>
        <v>-1</v>
      </c>
      <c r="K16" s="407"/>
    </row>
    <row r="17" spans="1:11" ht="24" customHeight="1" x14ac:dyDescent="0.25">
      <c r="A17" s="409" t="s">
        <v>126</v>
      </c>
      <c r="B17" s="403" t="s">
        <v>127</v>
      </c>
      <c r="C17" s="403" t="s">
        <v>128</v>
      </c>
      <c r="D17" s="410" t="str">
        <f>D3</f>
        <v>Cummulative March'23</v>
      </c>
      <c r="E17" s="410"/>
      <c r="F17" s="410"/>
      <c r="G17" s="410" t="str">
        <f>G3</f>
        <v>Cummulative March'22</v>
      </c>
      <c r="H17" s="410"/>
      <c r="I17" s="410"/>
      <c r="J17" s="403" t="s">
        <v>129</v>
      </c>
      <c r="K17" s="411" t="s">
        <v>130</v>
      </c>
    </row>
    <row r="18" spans="1:11" ht="52.8" x14ac:dyDescent="0.25">
      <c r="A18" s="409"/>
      <c r="B18" s="403"/>
      <c r="C18" s="403"/>
      <c r="D18" s="267" t="s">
        <v>131</v>
      </c>
      <c r="E18" s="267" t="s">
        <v>142</v>
      </c>
      <c r="F18" s="267" t="s">
        <v>133</v>
      </c>
      <c r="G18" s="267" t="s">
        <v>131</v>
      </c>
      <c r="H18" s="267" t="s">
        <v>142</v>
      </c>
      <c r="I18" s="267" t="s">
        <v>133</v>
      </c>
      <c r="J18" s="403"/>
      <c r="K18" s="411"/>
    </row>
    <row r="19" spans="1:11" ht="15" x14ac:dyDescent="0.25">
      <c r="A19" s="197">
        <v>1</v>
      </c>
      <c r="B19" s="403" t="s">
        <v>143</v>
      </c>
      <c r="C19" s="198" t="s">
        <v>135</v>
      </c>
      <c r="D19" s="175">
        <v>121</v>
      </c>
      <c r="E19" s="175">
        <v>0</v>
      </c>
      <c r="F19" s="176">
        <v>0.99633120249336982</v>
      </c>
      <c r="G19" s="175">
        <v>117</v>
      </c>
      <c r="H19" s="175">
        <v>0</v>
      </c>
      <c r="I19" s="176">
        <v>1.76</v>
      </c>
      <c r="J19" s="175">
        <f>E19-H19</f>
        <v>0</v>
      </c>
      <c r="K19" s="405"/>
    </row>
    <row r="20" spans="1:11" ht="15" x14ac:dyDescent="0.25">
      <c r="A20" s="197">
        <v>2</v>
      </c>
      <c r="B20" s="403"/>
      <c r="C20" s="198" t="s">
        <v>136</v>
      </c>
      <c r="D20" s="175">
        <v>272</v>
      </c>
      <c r="E20" s="175">
        <v>0</v>
      </c>
      <c r="F20" s="176">
        <v>1.2335279017545615</v>
      </c>
      <c r="G20" s="175">
        <v>248</v>
      </c>
      <c r="H20" s="175">
        <v>0</v>
      </c>
      <c r="I20" s="176">
        <v>1.6</v>
      </c>
      <c r="J20" s="175">
        <f>E20-H20</f>
        <v>0</v>
      </c>
      <c r="K20" s="406"/>
    </row>
    <row r="21" spans="1:11" ht="15" x14ac:dyDescent="0.25">
      <c r="A21" s="197">
        <v>3</v>
      </c>
      <c r="B21" s="403"/>
      <c r="C21" s="198" t="s">
        <v>137</v>
      </c>
      <c r="D21" s="175">
        <v>17</v>
      </c>
      <c r="E21" s="175">
        <v>0</v>
      </c>
      <c r="F21" s="176">
        <v>1.6430553401909058</v>
      </c>
      <c r="G21" s="175">
        <v>17</v>
      </c>
      <c r="H21" s="175">
        <v>0</v>
      </c>
      <c r="I21" s="176">
        <v>1.33</v>
      </c>
      <c r="J21" s="175">
        <f>E21-H21</f>
        <v>0</v>
      </c>
      <c r="K21" s="406"/>
    </row>
    <row r="22" spans="1:11" ht="15" x14ac:dyDescent="0.25">
      <c r="A22" s="197">
        <v>4</v>
      </c>
      <c r="B22" s="403"/>
      <c r="C22" s="198" t="s">
        <v>138</v>
      </c>
      <c r="D22" s="175">
        <v>42</v>
      </c>
      <c r="E22" s="175">
        <v>0</v>
      </c>
      <c r="F22" s="176">
        <v>1.119027421485145</v>
      </c>
      <c r="G22" s="175">
        <v>41</v>
      </c>
      <c r="H22" s="175">
        <v>0</v>
      </c>
      <c r="I22" s="176">
        <v>1.58</v>
      </c>
      <c r="J22" s="175">
        <f>E22-H22</f>
        <v>0</v>
      </c>
      <c r="K22" s="406"/>
    </row>
    <row r="23" spans="1:11" ht="16.2" thickBot="1" x14ac:dyDescent="0.3">
      <c r="A23" s="199">
        <v>5</v>
      </c>
      <c r="B23" s="404"/>
      <c r="C23" s="269" t="s">
        <v>139</v>
      </c>
      <c r="D23" s="201">
        <v>452</v>
      </c>
      <c r="E23" s="201">
        <v>0</v>
      </c>
      <c r="F23" s="179">
        <v>1.1852472272744647</v>
      </c>
      <c r="G23" s="201">
        <v>423</v>
      </c>
      <c r="H23" s="201">
        <v>0</v>
      </c>
      <c r="I23" s="179">
        <v>1.63</v>
      </c>
      <c r="J23" s="201">
        <f>SUM(J19:J22)</f>
        <v>0</v>
      </c>
      <c r="K23" s="449"/>
    </row>
    <row r="24" spans="1:11" ht="12" customHeight="1" x14ac:dyDescent="0.3">
      <c r="A24" s="115"/>
      <c r="B24" s="116"/>
      <c r="C24" s="117"/>
      <c r="D24" s="117"/>
      <c r="E24" s="116"/>
      <c r="F24" s="118"/>
      <c r="G24" s="118"/>
      <c r="H24" s="116"/>
      <c r="I24" s="118"/>
      <c r="J24" s="116"/>
      <c r="K24" s="116"/>
    </row>
    <row r="25" spans="1:11" ht="12" customHeight="1" x14ac:dyDescent="0.3">
      <c r="A25" s="115"/>
      <c r="B25" s="116"/>
      <c r="C25" s="117"/>
      <c r="D25" s="117"/>
      <c r="E25" s="116"/>
      <c r="F25" s="118"/>
      <c r="G25" s="118"/>
      <c r="H25" s="116"/>
      <c r="I25" s="118"/>
      <c r="J25" s="116"/>
      <c r="K25" s="116"/>
    </row>
    <row r="26" spans="1:11" ht="15.75" customHeight="1" x14ac:dyDescent="0.3">
      <c r="B26" s="408"/>
      <c r="C26" s="408"/>
      <c r="D26" s="408"/>
      <c r="E26" s="408"/>
      <c r="F26" s="408"/>
      <c r="G26" s="118"/>
      <c r="H26" s="116"/>
      <c r="I26" s="118"/>
      <c r="J26" s="116"/>
      <c r="K26" s="116"/>
    </row>
    <row r="27" spans="1:11" ht="18" customHeight="1" x14ac:dyDescent="0.3">
      <c r="A27" s="115"/>
      <c r="B27" s="402"/>
      <c r="C27" s="402"/>
      <c r="D27" s="402"/>
      <c r="E27" s="402"/>
      <c r="F27" s="402"/>
      <c r="G27" s="118"/>
      <c r="H27" s="116"/>
      <c r="I27" s="118"/>
      <c r="J27" s="116"/>
      <c r="K27" s="116"/>
    </row>
    <row r="28" spans="1:11" ht="22.5" customHeight="1" x14ac:dyDescent="0.3">
      <c r="B28" s="402"/>
      <c r="C28" s="402"/>
      <c r="D28" s="402"/>
      <c r="E28" s="402"/>
      <c r="F28" s="402"/>
      <c r="G28" s="118"/>
      <c r="H28" s="116"/>
      <c r="I28" s="118"/>
      <c r="J28" s="116"/>
      <c r="K28" s="116"/>
    </row>
    <row r="29" spans="1:11" ht="38.25" customHeight="1" x14ac:dyDescent="0.3">
      <c r="A29" s="115"/>
      <c r="B29" s="402"/>
      <c r="C29" s="402"/>
      <c r="D29" s="402"/>
      <c r="E29" s="402"/>
      <c r="F29" s="402"/>
      <c r="G29" s="118"/>
      <c r="H29" s="116"/>
      <c r="I29" s="118"/>
      <c r="J29" s="116"/>
      <c r="K29" s="116"/>
    </row>
    <row r="30" spans="1:11" ht="24" customHeight="1" x14ac:dyDescent="0.3">
      <c r="B30" s="402"/>
      <c r="C30" s="402"/>
      <c r="D30" s="402"/>
      <c r="E30" s="402"/>
      <c r="F30" s="402"/>
      <c r="G30" s="118"/>
      <c r="H30" s="116"/>
      <c r="I30" s="118"/>
      <c r="J30" s="116"/>
      <c r="K30" s="116"/>
    </row>
    <row r="31" spans="1:11" x14ac:dyDescent="0.3">
      <c r="A31" s="115"/>
      <c r="B31" s="402"/>
      <c r="C31" s="402"/>
      <c r="D31" s="402"/>
      <c r="E31" s="402"/>
      <c r="F31" s="402"/>
      <c r="G31" s="118"/>
      <c r="H31" s="116"/>
      <c r="I31" s="118"/>
      <c r="J31" s="116"/>
      <c r="K31" s="116"/>
    </row>
    <row r="32" spans="1:11" x14ac:dyDescent="0.3">
      <c r="B32" s="402"/>
      <c r="C32" s="402"/>
      <c r="D32" s="402"/>
      <c r="E32" s="402"/>
      <c r="F32" s="402"/>
      <c r="G32" s="118"/>
      <c r="H32" s="116"/>
      <c r="I32" s="118"/>
      <c r="J32" s="116"/>
      <c r="K32" s="116"/>
    </row>
    <row r="33" spans="1:11" x14ac:dyDescent="0.3">
      <c r="A33" s="115"/>
      <c r="B33" s="116"/>
      <c r="C33" s="117"/>
      <c r="D33" s="117"/>
      <c r="E33" s="116"/>
      <c r="F33" s="118"/>
      <c r="G33" s="118"/>
      <c r="H33" s="116"/>
      <c r="I33" s="118"/>
      <c r="J33" s="116"/>
      <c r="K33" s="116"/>
    </row>
    <row r="34" spans="1:11" x14ac:dyDescent="0.3">
      <c r="A34" s="115"/>
      <c r="B34" s="116"/>
      <c r="C34" s="117"/>
      <c r="D34" s="117"/>
      <c r="E34" s="116"/>
      <c r="F34" s="118"/>
      <c r="G34" s="118"/>
      <c r="H34" s="116"/>
      <c r="I34" s="118"/>
      <c r="J34" s="116"/>
      <c r="K34" s="116"/>
    </row>
    <row r="35" spans="1:11" x14ac:dyDescent="0.3">
      <c r="A35" s="115"/>
      <c r="B35" s="116"/>
      <c r="C35" s="117"/>
      <c r="D35" s="117"/>
      <c r="E35" s="116"/>
      <c r="F35" s="118"/>
      <c r="G35" s="118"/>
      <c r="H35" s="116"/>
      <c r="I35" s="118"/>
      <c r="J35" s="116"/>
      <c r="K35" s="116"/>
    </row>
    <row r="36" spans="1:11" x14ac:dyDescent="0.3">
      <c r="A36" s="115"/>
      <c r="B36" s="116"/>
      <c r="C36" s="117"/>
      <c r="D36" s="117"/>
      <c r="E36" s="116"/>
      <c r="F36" s="118"/>
      <c r="G36" s="118"/>
      <c r="H36" s="116"/>
      <c r="I36" s="118"/>
      <c r="J36" s="116"/>
      <c r="K36" s="116"/>
    </row>
    <row r="37" spans="1:11" x14ac:dyDescent="0.3">
      <c r="A37" s="115"/>
      <c r="B37" s="116"/>
      <c r="C37" s="117"/>
      <c r="D37" s="117"/>
      <c r="E37" s="116"/>
      <c r="F37" s="118"/>
      <c r="G37" s="118"/>
      <c r="H37" s="116"/>
      <c r="I37" s="118"/>
      <c r="J37" s="116"/>
      <c r="K37" s="116"/>
    </row>
    <row r="38" spans="1:11" x14ac:dyDescent="0.3">
      <c r="A38" s="115"/>
      <c r="B38" s="116"/>
      <c r="C38" s="117"/>
      <c r="D38" s="117"/>
      <c r="E38" s="116"/>
      <c r="F38" s="118"/>
      <c r="G38" s="118"/>
      <c r="H38" s="116"/>
      <c r="I38" s="118"/>
      <c r="J38" s="116"/>
      <c r="K38" s="116"/>
    </row>
    <row r="39" spans="1:11" x14ac:dyDescent="0.3">
      <c r="A39" s="115"/>
      <c r="B39" s="116"/>
      <c r="C39" s="117"/>
      <c r="D39" s="117"/>
      <c r="E39" s="116"/>
      <c r="F39" s="118"/>
      <c r="G39" s="118"/>
      <c r="H39" s="116"/>
      <c r="I39" s="118"/>
      <c r="J39" s="116"/>
      <c r="K39" s="116"/>
    </row>
  </sheetData>
  <mergeCells count="36">
    <mergeCell ref="B30:F30"/>
    <mergeCell ref="B31:F31"/>
    <mergeCell ref="B32:F32"/>
    <mergeCell ref="B19:B23"/>
    <mergeCell ref="K19:K23"/>
    <mergeCell ref="B26:F26"/>
    <mergeCell ref="B27:F27"/>
    <mergeCell ref="B28:F28"/>
    <mergeCell ref="B29:F29"/>
    <mergeCell ref="B12:B16"/>
    <mergeCell ref="K12:K16"/>
    <mergeCell ref="A17:A18"/>
    <mergeCell ref="B17:B18"/>
    <mergeCell ref="C17:C18"/>
    <mergeCell ref="D17:F17"/>
    <mergeCell ref="G17:I17"/>
    <mergeCell ref="J17:J18"/>
    <mergeCell ref="K17:K18"/>
    <mergeCell ref="B5:B9"/>
    <mergeCell ref="K5:K9"/>
    <mergeCell ref="A10:A11"/>
    <mergeCell ref="B10:B11"/>
    <mergeCell ref="C10:C11"/>
    <mergeCell ref="D10:F10"/>
    <mergeCell ref="G10:I10"/>
    <mergeCell ref="J10:J11"/>
    <mergeCell ref="K10:K11"/>
    <mergeCell ref="A1:K1"/>
    <mergeCell ref="A2:J2"/>
    <mergeCell ref="A3:A4"/>
    <mergeCell ref="B3:B4"/>
    <mergeCell ref="C3:C4"/>
    <mergeCell ref="D3:F3"/>
    <mergeCell ref="G3:I3"/>
    <mergeCell ref="J3:J4"/>
    <mergeCell ref="K3:K4"/>
  </mergeCells>
  <printOptions horizontalCentered="1" verticalCentered="1"/>
  <pageMargins left="0.7" right="0.7" top="0.75" bottom="0.75" header="0.3" footer="0.3"/>
  <pageSetup paperSize="9" scale="9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P8" sqref="P8"/>
    </sheetView>
  </sheetViews>
  <sheetFormatPr defaultColWidth="9.109375" defaultRowHeight="13.2" x14ac:dyDescent="0.25"/>
  <cols>
    <col min="1" max="1" width="4.6640625" style="202" customWidth="1"/>
    <col min="2" max="2" width="25.88671875" style="238" customWidth="1"/>
    <col min="3" max="3" width="6.88671875" style="239" customWidth="1"/>
    <col min="4" max="4" width="14.109375" style="202" customWidth="1"/>
    <col min="5" max="5" width="10.44140625" style="202" customWidth="1"/>
    <col min="6" max="6" width="17.109375" style="202" customWidth="1"/>
    <col min="7" max="7" width="13.5546875" style="202" customWidth="1"/>
    <col min="8" max="8" width="16.5546875" style="202" bestFit="1" customWidth="1"/>
    <col min="9" max="9" width="3.5546875" style="202" customWidth="1"/>
    <col min="10" max="10" width="5.109375" style="202" customWidth="1"/>
    <col min="11" max="11" width="7.109375" style="202" bestFit="1" customWidth="1"/>
    <col min="12" max="12" width="0" style="202" hidden="1" customWidth="1"/>
    <col min="13" max="13" width="9.33203125" style="202" customWidth="1"/>
    <col min="14" max="14" width="0" style="202" hidden="1" customWidth="1"/>
    <col min="15" max="15" width="7.6640625" style="202" bestFit="1" customWidth="1"/>
    <col min="16" max="16" width="5" style="202" bestFit="1" customWidth="1"/>
    <col min="17" max="18" width="0" style="202" hidden="1" customWidth="1"/>
    <col min="19" max="256" width="9.109375" style="202"/>
    <col min="257" max="257" width="4.6640625" style="202" customWidth="1"/>
    <col min="258" max="258" width="25.88671875" style="202" customWidth="1"/>
    <col min="259" max="259" width="6.88671875" style="202" customWidth="1"/>
    <col min="260" max="260" width="14.109375" style="202" customWidth="1"/>
    <col min="261" max="261" width="10.44140625" style="202" customWidth="1"/>
    <col min="262" max="262" width="17.109375" style="202" customWidth="1"/>
    <col min="263" max="263" width="13.5546875" style="202" customWidth="1"/>
    <col min="264" max="264" width="16.5546875" style="202" bestFit="1" customWidth="1"/>
    <col min="265" max="265" width="3.5546875" style="202" customWidth="1"/>
    <col min="266" max="266" width="5.109375" style="202" customWidth="1"/>
    <col min="267" max="267" width="7.109375" style="202" bestFit="1" customWidth="1"/>
    <col min="268" max="268" width="0" style="202" hidden="1" customWidth="1"/>
    <col min="269" max="269" width="9.33203125" style="202" customWidth="1"/>
    <col min="270" max="270" width="0" style="202" hidden="1" customWidth="1"/>
    <col min="271" max="271" width="7.6640625" style="202" bestFit="1" customWidth="1"/>
    <col min="272" max="272" width="5" style="202" bestFit="1" customWidth="1"/>
    <col min="273" max="274" width="0" style="202" hidden="1" customWidth="1"/>
    <col min="275" max="512" width="9.109375" style="202"/>
    <col min="513" max="513" width="4.6640625" style="202" customWidth="1"/>
    <col min="514" max="514" width="25.88671875" style="202" customWidth="1"/>
    <col min="515" max="515" width="6.88671875" style="202" customWidth="1"/>
    <col min="516" max="516" width="14.109375" style="202" customWidth="1"/>
    <col min="517" max="517" width="10.44140625" style="202" customWidth="1"/>
    <col min="518" max="518" width="17.109375" style="202" customWidth="1"/>
    <col min="519" max="519" width="13.5546875" style="202" customWidth="1"/>
    <col min="520" max="520" width="16.5546875" style="202" bestFit="1" customWidth="1"/>
    <col min="521" max="521" width="3.5546875" style="202" customWidth="1"/>
    <col min="522" max="522" width="5.109375" style="202" customWidth="1"/>
    <col min="523" max="523" width="7.109375" style="202" bestFit="1" customWidth="1"/>
    <col min="524" max="524" width="0" style="202" hidden="1" customWidth="1"/>
    <col min="525" max="525" width="9.33203125" style="202" customWidth="1"/>
    <col min="526" max="526" width="0" style="202" hidden="1" customWidth="1"/>
    <col min="527" max="527" width="7.6640625" style="202" bestFit="1" customWidth="1"/>
    <col min="528" max="528" width="5" style="202" bestFit="1" customWidth="1"/>
    <col min="529" max="530" width="0" style="202" hidden="1" customWidth="1"/>
    <col min="531" max="768" width="9.109375" style="202"/>
    <col min="769" max="769" width="4.6640625" style="202" customWidth="1"/>
    <col min="770" max="770" width="25.88671875" style="202" customWidth="1"/>
    <col min="771" max="771" width="6.88671875" style="202" customWidth="1"/>
    <col min="772" max="772" width="14.109375" style="202" customWidth="1"/>
    <col min="773" max="773" width="10.44140625" style="202" customWidth="1"/>
    <col min="774" max="774" width="17.109375" style="202" customWidth="1"/>
    <col min="775" max="775" width="13.5546875" style="202" customWidth="1"/>
    <col min="776" max="776" width="16.5546875" style="202" bestFit="1" customWidth="1"/>
    <col min="777" max="777" width="3.5546875" style="202" customWidth="1"/>
    <col min="778" max="778" width="5.109375" style="202" customWidth="1"/>
    <col min="779" max="779" width="7.109375" style="202" bestFit="1" customWidth="1"/>
    <col min="780" max="780" width="0" style="202" hidden="1" customWidth="1"/>
    <col min="781" max="781" width="9.33203125" style="202" customWidth="1"/>
    <col min="782" max="782" width="0" style="202" hidden="1" customWidth="1"/>
    <col min="783" max="783" width="7.6640625" style="202" bestFit="1" customWidth="1"/>
    <col min="784" max="784" width="5" style="202" bestFit="1" customWidth="1"/>
    <col min="785" max="786" width="0" style="202" hidden="1" customWidth="1"/>
    <col min="787" max="1024" width="9.109375" style="202"/>
    <col min="1025" max="1025" width="4.6640625" style="202" customWidth="1"/>
    <col min="1026" max="1026" width="25.88671875" style="202" customWidth="1"/>
    <col min="1027" max="1027" width="6.88671875" style="202" customWidth="1"/>
    <col min="1028" max="1028" width="14.109375" style="202" customWidth="1"/>
    <col min="1029" max="1029" width="10.44140625" style="202" customWidth="1"/>
    <col min="1030" max="1030" width="17.109375" style="202" customWidth="1"/>
    <col min="1031" max="1031" width="13.5546875" style="202" customWidth="1"/>
    <col min="1032" max="1032" width="16.5546875" style="202" bestFit="1" customWidth="1"/>
    <col min="1033" max="1033" width="3.5546875" style="202" customWidth="1"/>
    <col min="1034" max="1034" width="5.109375" style="202" customWidth="1"/>
    <col min="1035" max="1035" width="7.109375" style="202" bestFit="1" customWidth="1"/>
    <col min="1036" max="1036" width="0" style="202" hidden="1" customWidth="1"/>
    <col min="1037" max="1037" width="9.33203125" style="202" customWidth="1"/>
    <col min="1038" max="1038" width="0" style="202" hidden="1" customWidth="1"/>
    <col min="1039" max="1039" width="7.6640625" style="202" bestFit="1" customWidth="1"/>
    <col min="1040" max="1040" width="5" style="202" bestFit="1" customWidth="1"/>
    <col min="1041" max="1042" width="0" style="202" hidden="1" customWidth="1"/>
    <col min="1043" max="1280" width="9.109375" style="202"/>
    <col min="1281" max="1281" width="4.6640625" style="202" customWidth="1"/>
    <col min="1282" max="1282" width="25.88671875" style="202" customWidth="1"/>
    <col min="1283" max="1283" width="6.88671875" style="202" customWidth="1"/>
    <col min="1284" max="1284" width="14.109375" style="202" customWidth="1"/>
    <col min="1285" max="1285" width="10.44140625" style="202" customWidth="1"/>
    <col min="1286" max="1286" width="17.109375" style="202" customWidth="1"/>
    <col min="1287" max="1287" width="13.5546875" style="202" customWidth="1"/>
    <col min="1288" max="1288" width="16.5546875" style="202" bestFit="1" customWidth="1"/>
    <col min="1289" max="1289" width="3.5546875" style="202" customWidth="1"/>
    <col min="1290" max="1290" width="5.109375" style="202" customWidth="1"/>
    <col min="1291" max="1291" width="7.109375" style="202" bestFit="1" customWidth="1"/>
    <col min="1292" max="1292" width="0" style="202" hidden="1" customWidth="1"/>
    <col min="1293" max="1293" width="9.33203125" style="202" customWidth="1"/>
    <col min="1294" max="1294" width="0" style="202" hidden="1" customWidth="1"/>
    <col min="1295" max="1295" width="7.6640625" style="202" bestFit="1" customWidth="1"/>
    <col min="1296" max="1296" width="5" style="202" bestFit="1" customWidth="1"/>
    <col min="1297" max="1298" width="0" style="202" hidden="1" customWidth="1"/>
    <col min="1299" max="1536" width="9.109375" style="202"/>
    <col min="1537" max="1537" width="4.6640625" style="202" customWidth="1"/>
    <col min="1538" max="1538" width="25.88671875" style="202" customWidth="1"/>
    <col min="1539" max="1539" width="6.88671875" style="202" customWidth="1"/>
    <col min="1540" max="1540" width="14.109375" style="202" customWidth="1"/>
    <col min="1541" max="1541" width="10.44140625" style="202" customWidth="1"/>
    <col min="1542" max="1542" width="17.109375" style="202" customWidth="1"/>
    <col min="1543" max="1543" width="13.5546875" style="202" customWidth="1"/>
    <col min="1544" max="1544" width="16.5546875" style="202" bestFit="1" customWidth="1"/>
    <col min="1545" max="1545" width="3.5546875" style="202" customWidth="1"/>
    <col min="1546" max="1546" width="5.109375" style="202" customWidth="1"/>
    <col min="1547" max="1547" width="7.109375" style="202" bestFit="1" customWidth="1"/>
    <col min="1548" max="1548" width="0" style="202" hidden="1" customWidth="1"/>
    <col min="1549" max="1549" width="9.33203125" style="202" customWidth="1"/>
    <col min="1550" max="1550" width="0" style="202" hidden="1" customWidth="1"/>
    <col min="1551" max="1551" width="7.6640625" style="202" bestFit="1" customWidth="1"/>
    <col min="1552" max="1552" width="5" style="202" bestFit="1" customWidth="1"/>
    <col min="1553" max="1554" width="0" style="202" hidden="1" customWidth="1"/>
    <col min="1555" max="1792" width="9.109375" style="202"/>
    <col min="1793" max="1793" width="4.6640625" style="202" customWidth="1"/>
    <col min="1794" max="1794" width="25.88671875" style="202" customWidth="1"/>
    <col min="1795" max="1795" width="6.88671875" style="202" customWidth="1"/>
    <col min="1796" max="1796" width="14.109375" style="202" customWidth="1"/>
    <col min="1797" max="1797" width="10.44140625" style="202" customWidth="1"/>
    <col min="1798" max="1798" width="17.109375" style="202" customWidth="1"/>
    <col min="1799" max="1799" width="13.5546875" style="202" customWidth="1"/>
    <col min="1800" max="1800" width="16.5546875" style="202" bestFit="1" customWidth="1"/>
    <col min="1801" max="1801" width="3.5546875" style="202" customWidth="1"/>
    <col min="1802" max="1802" width="5.109375" style="202" customWidth="1"/>
    <col min="1803" max="1803" width="7.109375" style="202" bestFit="1" customWidth="1"/>
    <col min="1804" max="1804" width="0" style="202" hidden="1" customWidth="1"/>
    <col min="1805" max="1805" width="9.33203125" style="202" customWidth="1"/>
    <col min="1806" max="1806" width="0" style="202" hidden="1" customWidth="1"/>
    <col min="1807" max="1807" width="7.6640625" style="202" bestFit="1" customWidth="1"/>
    <col min="1808" max="1808" width="5" style="202" bestFit="1" customWidth="1"/>
    <col min="1809" max="1810" width="0" style="202" hidden="1" customWidth="1"/>
    <col min="1811" max="2048" width="9.109375" style="202"/>
    <col min="2049" max="2049" width="4.6640625" style="202" customWidth="1"/>
    <col min="2050" max="2050" width="25.88671875" style="202" customWidth="1"/>
    <col min="2051" max="2051" width="6.88671875" style="202" customWidth="1"/>
    <col min="2052" max="2052" width="14.109375" style="202" customWidth="1"/>
    <col min="2053" max="2053" width="10.44140625" style="202" customWidth="1"/>
    <col min="2054" max="2054" width="17.109375" style="202" customWidth="1"/>
    <col min="2055" max="2055" width="13.5546875" style="202" customWidth="1"/>
    <col min="2056" max="2056" width="16.5546875" style="202" bestFit="1" customWidth="1"/>
    <col min="2057" max="2057" width="3.5546875" style="202" customWidth="1"/>
    <col min="2058" max="2058" width="5.109375" style="202" customWidth="1"/>
    <col min="2059" max="2059" width="7.109375" style="202" bestFit="1" customWidth="1"/>
    <col min="2060" max="2060" width="0" style="202" hidden="1" customWidth="1"/>
    <col min="2061" max="2061" width="9.33203125" style="202" customWidth="1"/>
    <col min="2062" max="2062" width="0" style="202" hidden="1" customWidth="1"/>
    <col min="2063" max="2063" width="7.6640625" style="202" bestFit="1" customWidth="1"/>
    <col min="2064" max="2064" width="5" style="202" bestFit="1" customWidth="1"/>
    <col min="2065" max="2066" width="0" style="202" hidden="1" customWidth="1"/>
    <col min="2067" max="2304" width="9.109375" style="202"/>
    <col min="2305" max="2305" width="4.6640625" style="202" customWidth="1"/>
    <col min="2306" max="2306" width="25.88671875" style="202" customWidth="1"/>
    <col min="2307" max="2307" width="6.88671875" style="202" customWidth="1"/>
    <col min="2308" max="2308" width="14.109375" style="202" customWidth="1"/>
    <col min="2309" max="2309" width="10.44140625" style="202" customWidth="1"/>
    <col min="2310" max="2310" width="17.109375" style="202" customWidth="1"/>
    <col min="2311" max="2311" width="13.5546875" style="202" customWidth="1"/>
    <col min="2312" max="2312" width="16.5546875" style="202" bestFit="1" customWidth="1"/>
    <col min="2313" max="2313" width="3.5546875" style="202" customWidth="1"/>
    <col min="2314" max="2314" width="5.109375" style="202" customWidth="1"/>
    <col min="2315" max="2315" width="7.109375" style="202" bestFit="1" customWidth="1"/>
    <col min="2316" max="2316" width="0" style="202" hidden="1" customWidth="1"/>
    <col min="2317" max="2317" width="9.33203125" style="202" customWidth="1"/>
    <col min="2318" max="2318" width="0" style="202" hidden="1" customWidth="1"/>
    <col min="2319" max="2319" width="7.6640625" style="202" bestFit="1" customWidth="1"/>
    <col min="2320" max="2320" width="5" style="202" bestFit="1" customWidth="1"/>
    <col min="2321" max="2322" width="0" style="202" hidden="1" customWidth="1"/>
    <col min="2323" max="2560" width="9.109375" style="202"/>
    <col min="2561" max="2561" width="4.6640625" style="202" customWidth="1"/>
    <col min="2562" max="2562" width="25.88671875" style="202" customWidth="1"/>
    <col min="2563" max="2563" width="6.88671875" style="202" customWidth="1"/>
    <col min="2564" max="2564" width="14.109375" style="202" customWidth="1"/>
    <col min="2565" max="2565" width="10.44140625" style="202" customWidth="1"/>
    <col min="2566" max="2566" width="17.109375" style="202" customWidth="1"/>
    <col min="2567" max="2567" width="13.5546875" style="202" customWidth="1"/>
    <col min="2568" max="2568" width="16.5546875" style="202" bestFit="1" customWidth="1"/>
    <col min="2569" max="2569" width="3.5546875" style="202" customWidth="1"/>
    <col min="2570" max="2570" width="5.109375" style="202" customWidth="1"/>
    <col min="2571" max="2571" width="7.109375" style="202" bestFit="1" customWidth="1"/>
    <col min="2572" max="2572" width="0" style="202" hidden="1" customWidth="1"/>
    <col min="2573" max="2573" width="9.33203125" style="202" customWidth="1"/>
    <col min="2574" max="2574" width="0" style="202" hidden="1" customWidth="1"/>
    <col min="2575" max="2575" width="7.6640625" style="202" bestFit="1" customWidth="1"/>
    <col min="2576" max="2576" width="5" style="202" bestFit="1" customWidth="1"/>
    <col min="2577" max="2578" width="0" style="202" hidden="1" customWidth="1"/>
    <col min="2579" max="2816" width="9.109375" style="202"/>
    <col min="2817" max="2817" width="4.6640625" style="202" customWidth="1"/>
    <col min="2818" max="2818" width="25.88671875" style="202" customWidth="1"/>
    <col min="2819" max="2819" width="6.88671875" style="202" customWidth="1"/>
    <col min="2820" max="2820" width="14.109375" style="202" customWidth="1"/>
    <col min="2821" max="2821" width="10.44140625" style="202" customWidth="1"/>
    <col min="2822" max="2822" width="17.109375" style="202" customWidth="1"/>
    <col min="2823" max="2823" width="13.5546875" style="202" customWidth="1"/>
    <col min="2824" max="2824" width="16.5546875" style="202" bestFit="1" customWidth="1"/>
    <col min="2825" max="2825" width="3.5546875" style="202" customWidth="1"/>
    <col min="2826" max="2826" width="5.109375" style="202" customWidth="1"/>
    <col min="2827" max="2827" width="7.109375" style="202" bestFit="1" customWidth="1"/>
    <col min="2828" max="2828" width="0" style="202" hidden="1" customWidth="1"/>
    <col min="2829" max="2829" width="9.33203125" style="202" customWidth="1"/>
    <col min="2830" max="2830" width="0" style="202" hidden="1" customWidth="1"/>
    <col min="2831" max="2831" width="7.6640625" style="202" bestFit="1" customWidth="1"/>
    <col min="2832" max="2832" width="5" style="202" bestFit="1" customWidth="1"/>
    <col min="2833" max="2834" width="0" style="202" hidden="1" customWidth="1"/>
    <col min="2835" max="3072" width="9.109375" style="202"/>
    <col min="3073" max="3073" width="4.6640625" style="202" customWidth="1"/>
    <col min="3074" max="3074" width="25.88671875" style="202" customWidth="1"/>
    <col min="3075" max="3075" width="6.88671875" style="202" customWidth="1"/>
    <col min="3076" max="3076" width="14.109375" style="202" customWidth="1"/>
    <col min="3077" max="3077" width="10.44140625" style="202" customWidth="1"/>
    <col min="3078" max="3078" width="17.109375" style="202" customWidth="1"/>
    <col min="3079" max="3079" width="13.5546875" style="202" customWidth="1"/>
    <col min="3080" max="3080" width="16.5546875" style="202" bestFit="1" customWidth="1"/>
    <col min="3081" max="3081" width="3.5546875" style="202" customWidth="1"/>
    <col min="3082" max="3082" width="5.109375" style="202" customWidth="1"/>
    <col min="3083" max="3083" width="7.109375" style="202" bestFit="1" customWidth="1"/>
    <col min="3084" max="3084" width="0" style="202" hidden="1" customWidth="1"/>
    <col min="3085" max="3085" width="9.33203125" style="202" customWidth="1"/>
    <col min="3086" max="3086" width="0" style="202" hidden="1" customWidth="1"/>
    <col min="3087" max="3087" width="7.6640625" style="202" bestFit="1" customWidth="1"/>
    <col min="3088" max="3088" width="5" style="202" bestFit="1" customWidth="1"/>
    <col min="3089" max="3090" width="0" style="202" hidden="1" customWidth="1"/>
    <col min="3091" max="3328" width="9.109375" style="202"/>
    <col min="3329" max="3329" width="4.6640625" style="202" customWidth="1"/>
    <col min="3330" max="3330" width="25.88671875" style="202" customWidth="1"/>
    <col min="3331" max="3331" width="6.88671875" style="202" customWidth="1"/>
    <col min="3332" max="3332" width="14.109375" style="202" customWidth="1"/>
    <col min="3333" max="3333" width="10.44140625" style="202" customWidth="1"/>
    <col min="3334" max="3334" width="17.109375" style="202" customWidth="1"/>
    <col min="3335" max="3335" width="13.5546875" style="202" customWidth="1"/>
    <col min="3336" max="3336" width="16.5546875" style="202" bestFit="1" customWidth="1"/>
    <col min="3337" max="3337" width="3.5546875" style="202" customWidth="1"/>
    <col min="3338" max="3338" width="5.109375" style="202" customWidth="1"/>
    <col min="3339" max="3339" width="7.109375" style="202" bestFit="1" customWidth="1"/>
    <col min="3340" max="3340" width="0" style="202" hidden="1" customWidth="1"/>
    <col min="3341" max="3341" width="9.33203125" style="202" customWidth="1"/>
    <col min="3342" max="3342" width="0" style="202" hidden="1" customWidth="1"/>
    <col min="3343" max="3343" width="7.6640625" style="202" bestFit="1" customWidth="1"/>
    <col min="3344" max="3344" width="5" style="202" bestFit="1" customWidth="1"/>
    <col min="3345" max="3346" width="0" style="202" hidden="1" customWidth="1"/>
    <col min="3347" max="3584" width="9.109375" style="202"/>
    <col min="3585" max="3585" width="4.6640625" style="202" customWidth="1"/>
    <col min="3586" max="3586" width="25.88671875" style="202" customWidth="1"/>
    <col min="3587" max="3587" width="6.88671875" style="202" customWidth="1"/>
    <col min="3588" max="3588" width="14.109375" style="202" customWidth="1"/>
    <col min="3589" max="3589" width="10.44140625" style="202" customWidth="1"/>
    <col min="3590" max="3590" width="17.109375" style="202" customWidth="1"/>
    <col min="3591" max="3591" width="13.5546875" style="202" customWidth="1"/>
    <col min="3592" max="3592" width="16.5546875" style="202" bestFit="1" customWidth="1"/>
    <col min="3593" max="3593" width="3.5546875" style="202" customWidth="1"/>
    <col min="3594" max="3594" width="5.109375" style="202" customWidth="1"/>
    <col min="3595" max="3595" width="7.109375" style="202" bestFit="1" customWidth="1"/>
    <col min="3596" max="3596" width="0" style="202" hidden="1" customWidth="1"/>
    <col min="3597" max="3597" width="9.33203125" style="202" customWidth="1"/>
    <col min="3598" max="3598" width="0" style="202" hidden="1" customWidth="1"/>
    <col min="3599" max="3599" width="7.6640625" style="202" bestFit="1" customWidth="1"/>
    <col min="3600" max="3600" width="5" style="202" bestFit="1" customWidth="1"/>
    <col min="3601" max="3602" width="0" style="202" hidden="1" customWidth="1"/>
    <col min="3603" max="3840" width="9.109375" style="202"/>
    <col min="3841" max="3841" width="4.6640625" style="202" customWidth="1"/>
    <col min="3842" max="3842" width="25.88671875" style="202" customWidth="1"/>
    <col min="3843" max="3843" width="6.88671875" style="202" customWidth="1"/>
    <col min="3844" max="3844" width="14.109375" style="202" customWidth="1"/>
    <col min="3845" max="3845" width="10.44140625" style="202" customWidth="1"/>
    <col min="3846" max="3846" width="17.109375" style="202" customWidth="1"/>
    <col min="3847" max="3847" width="13.5546875" style="202" customWidth="1"/>
    <col min="3848" max="3848" width="16.5546875" style="202" bestFit="1" customWidth="1"/>
    <col min="3849" max="3849" width="3.5546875" style="202" customWidth="1"/>
    <col min="3850" max="3850" width="5.109375" style="202" customWidth="1"/>
    <col min="3851" max="3851" width="7.109375" style="202" bestFit="1" customWidth="1"/>
    <col min="3852" max="3852" width="0" style="202" hidden="1" customWidth="1"/>
    <col min="3853" max="3853" width="9.33203125" style="202" customWidth="1"/>
    <col min="3854" max="3854" width="0" style="202" hidden="1" customWidth="1"/>
    <col min="3855" max="3855" width="7.6640625" style="202" bestFit="1" customWidth="1"/>
    <col min="3856" max="3856" width="5" style="202" bestFit="1" customWidth="1"/>
    <col min="3857" max="3858" width="0" style="202" hidden="1" customWidth="1"/>
    <col min="3859" max="4096" width="9.109375" style="202"/>
    <col min="4097" max="4097" width="4.6640625" style="202" customWidth="1"/>
    <col min="4098" max="4098" width="25.88671875" style="202" customWidth="1"/>
    <col min="4099" max="4099" width="6.88671875" style="202" customWidth="1"/>
    <col min="4100" max="4100" width="14.109375" style="202" customWidth="1"/>
    <col min="4101" max="4101" width="10.44140625" style="202" customWidth="1"/>
    <col min="4102" max="4102" width="17.109375" style="202" customWidth="1"/>
    <col min="4103" max="4103" width="13.5546875" style="202" customWidth="1"/>
    <col min="4104" max="4104" width="16.5546875" style="202" bestFit="1" customWidth="1"/>
    <col min="4105" max="4105" width="3.5546875" style="202" customWidth="1"/>
    <col min="4106" max="4106" width="5.109375" style="202" customWidth="1"/>
    <col min="4107" max="4107" width="7.109375" style="202" bestFit="1" customWidth="1"/>
    <col min="4108" max="4108" width="0" style="202" hidden="1" customWidth="1"/>
    <col min="4109" max="4109" width="9.33203125" style="202" customWidth="1"/>
    <col min="4110" max="4110" width="0" style="202" hidden="1" customWidth="1"/>
    <col min="4111" max="4111" width="7.6640625" style="202" bestFit="1" customWidth="1"/>
    <col min="4112" max="4112" width="5" style="202" bestFit="1" customWidth="1"/>
    <col min="4113" max="4114" width="0" style="202" hidden="1" customWidth="1"/>
    <col min="4115" max="4352" width="9.109375" style="202"/>
    <col min="4353" max="4353" width="4.6640625" style="202" customWidth="1"/>
    <col min="4354" max="4354" width="25.88671875" style="202" customWidth="1"/>
    <col min="4355" max="4355" width="6.88671875" style="202" customWidth="1"/>
    <col min="4356" max="4356" width="14.109375" style="202" customWidth="1"/>
    <col min="4357" max="4357" width="10.44140625" style="202" customWidth="1"/>
    <col min="4358" max="4358" width="17.109375" style="202" customWidth="1"/>
    <col min="4359" max="4359" width="13.5546875" style="202" customWidth="1"/>
    <col min="4360" max="4360" width="16.5546875" style="202" bestFit="1" customWidth="1"/>
    <col min="4361" max="4361" width="3.5546875" style="202" customWidth="1"/>
    <col min="4362" max="4362" width="5.109375" style="202" customWidth="1"/>
    <col min="4363" max="4363" width="7.109375" style="202" bestFit="1" customWidth="1"/>
    <col min="4364" max="4364" width="0" style="202" hidden="1" customWidth="1"/>
    <col min="4365" max="4365" width="9.33203125" style="202" customWidth="1"/>
    <col min="4366" max="4366" width="0" style="202" hidden="1" customWidth="1"/>
    <col min="4367" max="4367" width="7.6640625" style="202" bestFit="1" customWidth="1"/>
    <col min="4368" max="4368" width="5" style="202" bestFit="1" customWidth="1"/>
    <col min="4369" max="4370" width="0" style="202" hidden="1" customWidth="1"/>
    <col min="4371" max="4608" width="9.109375" style="202"/>
    <col min="4609" max="4609" width="4.6640625" style="202" customWidth="1"/>
    <col min="4610" max="4610" width="25.88671875" style="202" customWidth="1"/>
    <col min="4611" max="4611" width="6.88671875" style="202" customWidth="1"/>
    <col min="4612" max="4612" width="14.109375" style="202" customWidth="1"/>
    <col min="4613" max="4613" width="10.44140625" style="202" customWidth="1"/>
    <col min="4614" max="4614" width="17.109375" style="202" customWidth="1"/>
    <col min="4615" max="4615" width="13.5546875" style="202" customWidth="1"/>
    <col min="4616" max="4616" width="16.5546875" style="202" bestFit="1" customWidth="1"/>
    <col min="4617" max="4617" width="3.5546875" style="202" customWidth="1"/>
    <col min="4618" max="4618" width="5.109375" style="202" customWidth="1"/>
    <col min="4619" max="4619" width="7.109375" style="202" bestFit="1" customWidth="1"/>
    <col min="4620" max="4620" width="0" style="202" hidden="1" customWidth="1"/>
    <col min="4621" max="4621" width="9.33203125" style="202" customWidth="1"/>
    <col min="4622" max="4622" width="0" style="202" hidden="1" customWidth="1"/>
    <col min="4623" max="4623" width="7.6640625" style="202" bestFit="1" customWidth="1"/>
    <col min="4624" max="4624" width="5" style="202" bestFit="1" customWidth="1"/>
    <col min="4625" max="4626" width="0" style="202" hidden="1" customWidth="1"/>
    <col min="4627" max="4864" width="9.109375" style="202"/>
    <col min="4865" max="4865" width="4.6640625" style="202" customWidth="1"/>
    <col min="4866" max="4866" width="25.88671875" style="202" customWidth="1"/>
    <col min="4867" max="4867" width="6.88671875" style="202" customWidth="1"/>
    <col min="4868" max="4868" width="14.109375" style="202" customWidth="1"/>
    <col min="4869" max="4869" width="10.44140625" style="202" customWidth="1"/>
    <col min="4870" max="4870" width="17.109375" style="202" customWidth="1"/>
    <col min="4871" max="4871" width="13.5546875" style="202" customWidth="1"/>
    <col min="4872" max="4872" width="16.5546875" style="202" bestFit="1" customWidth="1"/>
    <col min="4873" max="4873" width="3.5546875" style="202" customWidth="1"/>
    <col min="4874" max="4874" width="5.109375" style="202" customWidth="1"/>
    <col min="4875" max="4875" width="7.109375" style="202" bestFit="1" customWidth="1"/>
    <col min="4876" max="4876" width="0" style="202" hidden="1" customWidth="1"/>
    <col min="4877" max="4877" width="9.33203125" style="202" customWidth="1"/>
    <col min="4878" max="4878" width="0" style="202" hidden="1" customWidth="1"/>
    <col min="4879" max="4879" width="7.6640625" style="202" bestFit="1" customWidth="1"/>
    <col min="4880" max="4880" width="5" style="202" bestFit="1" customWidth="1"/>
    <col min="4881" max="4882" width="0" style="202" hidden="1" customWidth="1"/>
    <col min="4883" max="5120" width="9.109375" style="202"/>
    <col min="5121" max="5121" width="4.6640625" style="202" customWidth="1"/>
    <col min="5122" max="5122" width="25.88671875" style="202" customWidth="1"/>
    <col min="5123" max="5123" width="6.88671875" style="202" customWidth="1"/>
    <col min="5124" max="5124" width="14.109375" style="202" customWidth="1"/>
    <col min="5125" max="5125" width="10.44140625" style="202" customWidth="1"/>
    <col min="5126" max="5126" width="17.109375" style="202" customWidth="1"/>
    <col min="5127" max="5127" width="13.5546875" style="202" customWidth="1"/>
    <col min="5128" max="5128" width="16.5546875" style="202" bestFit="1" customWidth="1"/>
    <col min="5129" max="5129" width="3.5546875" style="202" customWidth="1"/>
    <col min="5130" max="5130" width="5.109375" style="202" customWidth="1"/>
    <col min="5131" max="5131" width="7.109375" style="202" bestFit="1" customWidth="1"/>
    <col min="5132" max="5132" width="0" style="202" hidden="1" customWidth="1"/>
    <col min="5133" max="5133" width="9.33203125" style="202" customWidth="1"/>
    <col min="5134" max="5134" width="0" style="202" hidden="1" customWidth="1"/>
    <col min="5135" max="5135" width="7.6640625" style="202" bestFit="1" customWidth="1"/>
    <col min="5136" max="5136" width="5" style="202" bestFit="1" customWidth="1"/>
    <col min="5137" max="5138" width="0" style="202" hidden="1" customWidth="1"/>
    <col min="5139" max="5376" width="9.109375" style="202"/>
    <col min="5377" max="5377" width="4.6640625" style="202" customWidth="1"/>
    <col min="5378" max="5378" width="25.88671875" style="202" customWidth="1"/>
    <col min="5379" max="5379" width="6.88671875" style="202" customWidth="1"/>
    <col min="5380" max="5380" width="14.109375" style="202" customWidth="1"/>
    <col min="5381" max="5381" width="10.44140625" style="202" customWidth="1"/>
    <col min="5382" max="5382" width="17.109375" style="202" customWidth="1"/>
    <col min="5383" max="5383" width="13.5546875" style="202" customWidth="1"/>
    <col min="5384" max="5384" width="16.5546875" style="202" bestFit="1" customWidth="1"/>
    <col min="5385" max="5385" width="3.5546875" style="202" customWidth="1"/>
    <col min="5386" max="5386" width="5.109375" style="202" customWidth="1"/>
    <col min="5387" max="5387" width="7.109375" style="202" bestFit="1" customWidth="1"/>
    <col min="5388" max="5388" width="0" style="202" hidden="1" customWidth="1"/>
    <col min="5389" max="5389" width="9.33203125" style="202" customWidth="1"/>
    <col min="5390" max="5390" width="0" style="202" hidden="1" customWidth="1"/>
    <col min="5391" max="5391" width="7.6640625" style="202" bestFit="1" customWidth="1"/>
    <col min="5392" max="5392" width="5" style="202" bestFit="1" customWidth="1"/>
    <col min="5393" max="5394" width="0" style="202" hidden="1" customWidth="1"/>
    <col min="5395" max="5632" width="9.109375" style="202"/>
    <col min="5633" max="5633" width="4.6640625" style="202" customWidth="1"/>
    <col min="5634" max="5634" width="25.88671875" style="202" customWidth="1"/>
    <col min="5635" max="5635" width="6.88671875" style="202" customWidth="1"/>
    <col min="5636" max="5636" width="14.109375" style="202" customWidth="1"/>
    <col min="5637" max="5637" width="10.44140625" style="202" customWidth="1"/>
    <col min="5638" max="5638" width="17.109375" style="202" customWidth="1"/>
    <col min="5639" max="5639" width="13.5546875" style="202" customWidth="1"/>
    <col min="5640" max="5640" width="16.5546875" style="202" bestFit="1" customWidth="1"/>
    <col min="5641" max="5641" width="3.5546875" style="202" customWidth="1"/>
    <col min="5642" max="5642" width="5.109375" style="202" customWidth="1"/>
    <col min="5643" max="5643" width="7.109375" style="202" bestFit="1" customWidth="1"/>
    <col min="5644" max="5644" width="0" style="202" hidden="1" customWidth="1"/>
    <col min="5645" max="5645" width="9.33203125" style="202" customWidth="1"/>
    <col min="5646" max="5646" width="0" style="202" hidden="1" customWidth="1"/>
    <col min="5647" max="5647" width="7.6640625" style="202" bestFit="1" customWidth="1"/>
    <col min="5648" max="5648" width="5" style="202" bestFit="1" customWidth="1"/>
    <col min="5649" max="5650" width="0" style="202" hidden="1" customWidth="1"/>
    <col min="5651" max="5888" width="9.109375" style="202"/>
    <col min="5889" max="5889" width="4.6640625" style="202" customWidth="1"/>
    <col min="5890" max="5890" width="25.88671875" style="202" customWidth="1"/>
    <col min="5891" max="5891" width="6.88671875" style="202" customWidth="1"/>
    <col min="5892" max="5892" width="14.109375" style="202" customWidth="1"/>
    <col min="5893" max="5893" width="10.44140625" style="202" customWidth="1"/>
    <col min="5894" max="5894" width="17.109375" style="202" customWidth="1"/>
    <col min="5895" max="5895" width="13.5546875" style="202" customWidth="1"/>
    <col min="5896" max="5896" width="16.5546875" style="202" bestFit="1" customWidth="1"/>
    <col min="5897" max="5897" width="3.5546875" style="202" customWidth="1"/>
    <col min="5898" max="5898" width="5.109375" style="202" customWidth="1"/>
    <col min="5899" max="5899" width="7.109375" style="202" bestFit="1" customWidth="1"/>
    <col min="5900" max="5900" width="0" style="202" hidden="1" customWidth="1"/>
    <col min="5901" max="5901" width="9.33203125" style="202" customWidth="1"/>
    <col min="5902" max="5902" width="0" style="202" hidden="1" customWidth="1"/>
    <col min="5903" max="5903" width="7.6640625" style="202" bestFit="1" customWidth="1"/>
    <col min="5904" max="5904" width="5" style="202" bestFit="1" customWidth="1"/>
    <col min="5905" max="5906" width="0" style="202" hidden="1" customWidth="1"/>
    <col min="5907" max="6144" width="9.109375" style="202"/>
    <col min="6145" max="6145" width="4.6640625" style="202" customWidth="1"/>
    <col min="6146" max="6146" width="25.88671875" style="202" customWidth="1"/>
    <col min="6147" max="6147" width="6.88671875" style="202" customWidth="1"/>
    <col min="6148" max="6148" width="14.109375" style="202" customWidth="1"/>
    <col min="6149" max="6149" width="10.44140625" style="202" customWidth="1"/>
    <col min="6150" max="6150" width="17.109375" style="202" customWidth="1"/>
    <col min="6151" max="6151" width="13.5546875" style="202" customWidth="1"/>
    <col min="6152" max="6152" width="16.5546875" style="202" bestFit="1" customWidth="1"/>
    <col min="6153" max="6153" width="3.5546875" style="202" customWidth="1"/>
    <col min="6154" max="6154" width="5.109375" style="202" customWidth="1"/>
    <col min="6155" max="6155" width="7.109375" style="202" bestFit="1" customWidth="1"/>
    <col min="6156" max="6156" width="0" style="202" hidden="1" customWidth="1"/>
    <col min="6157" max="6157" width="9.33203125" style="202" customWidth="1"/>
    <col min="6158" max="6158" width="0" style="202" hidden="1" customWidth="1"/>
    <col min="6159" max="6159" width="7.6640625" style="202" bestFit="1" customWidth="1"/>
    <col min="6160" max="6160" width="5" style="202" bestFit="1" customWidth="1"/>
    <col min="6161" max="6162" width="0" style="202" hidden="1" customWidth="1"/>
    <col min="6163" max="6400" width="9.109375" style="202"/>
    <col min="6401" max="6401" width="4.6640625" style="202" customWidth="1"/>
    <col min="6402" max="6402" width="25.88671875" style="202" customWidth="1"/>
    <col min="6403" max="6403" width="6.88671875" style="202" customWidth="1"/>
    <col min="6404" max="6404" width="14.109375" style="202" customWidth="1"/>
    <col min="6405" max="6405" width="10.44140625" style="202" customWidth="1"/>
    <col min="6406" max="6406" width="17.109375" style="202" customWidth="1"/>
    <col min="6407" max="6407" width="13.5546875" style="202" customWidth="1"/>
    <col min="6408" max="6408" width="16.5546875" style="202" bestFit="1" customWidth="1"/>
    <col min="6409" max="6409" width="3.5546875" style="202" customWidth="1"/>
    <col min="6410" max="6410" width="5.109375" style="202" customWidth="1"/>
    <col min="6411" max="6411" width="7.109375" style="202" bestFit="1" customWidth="1"/>
    <col min="6412" max="6412" width="0" style="202" hidden="1" customWidth="1"/>
    <col min="6413" max="6413" width="9.33203125" style="202" customWidth="1"/>
    <col min="6414" max="6414" width="0" style="202" hidden="1" customWidth="1"/>
    <col min="6415" max="6415" width="7.6640625" style="202" bestFit="1" customWidth="1"/>
    <col min="6416" max="6416" width="5" style="202" bestFit="1" customWidth="1"/>
    <col min="6417" max="6418" width="0" style="202" hidden="1" customWidth="1"/>
    <col min="6419" max="6656" width="9.109375" style="202"/>
    <col min="6657" max="6657" width="4.6640625" style="202" customWidth="1"/>
    <col min="6658" max="6658" width="25.88671875" style="202" customWidth="1"/>
    <col min="6659" max="6659" width="6.88671875" style="202" customWidth="1"/>
    <col min="6660" max="6660" width="14.109375" style="202" customWidth="1"/>
    <col min="6661" max="6661" width="10.44140625" style="202" customWidth="1"/>
    <col min="6662" max="6662" width="17.109375" style="202" customWidth="1"/>
    <col min="6663" max="6663" width="13.5546875" style="202" customWidth="1"/>
    <col min="6664" max="6664" width="16.5546875" style="202" bestFit="1" customWidth="1"/>
    <col min="6665" max="6665" width="3.5546875" style="202" customWidth="1"/>
    <col min="6666" max="6666" width="5.109375" style="202" customWidth="1"/>
    <col min="6667" max="6667" width="7.109375" style="202" bestFit="1" customWidth="1"/>
    <col min="6668" max="6668" width="0" style="202" hidden="1" customWidth="1"/>
    <col min="6669" max="6669" width="9.33203125" style="202" customWidth="1"/>
    <col min="6670" max="6670" width="0" style="202" hidden="1" customWidth="1"/>
    <col min="6671" max="6671" width="7.6640625" style="202" bestFit="1" customWidth="1"/>
    <col min="6672" max="6672" width="5" style="202" bestFit="1" customWidth="1"/>
    <col min="6673" max="6674" width="0" style="202" hidden="1" customWidth="1"/>
    <col min="6675" max="6912" width="9.109375" style="202"/>
    <col min="6913" max="6913" width="4.6640625" style="202" customWidth="1"/>
    <col min="6914" max="6914" width="25.88671875" style="202" customWidth="1"/>
    <col min="6915" max="6915" width="6.88671875" style="202" customWidth="1"/>
    <col min="6916" max="6916" width="14.109375" style="202" customWidth="1"/>
    <col min="6917" max="6917" width="10.44140625" style="202" customWidth="1"/>
    <col min="6918" max="6918" width="17.109375" style="202" customWidth="1"/>
    <col min="6919" max="6919" width="13.5546875" style="202" customWidth="1"/>
    <col min="6920" max="6920" width="16.5546875" style="202" bestFit="1" customWidth="1"/>
    <col min="6921" max="6921" width="3.5546875" style="202" customWidth="1"/>
    <col min="6922" max="6922" width="5.109375" style="202" customWidth="1"/>
    <col min="6923" max="6923" width="7.109375" style="202" bestFit="1" customWidth="1"/>
    <col min="6924" max="6924" width="0" style="202" hidden="1" customWidth="1"/>
    <col min="6925" max="6925" width="9.33203125" style="202" customWidth="1"/>
    <col min="6926" max="6926" width="0" style="202" hidden="1" customWidth="1"/>
    <col min="6927" max="6927" width="7.6640625" style="202" bestFit="1" customWidth="1"/>
    <col min="6928" max="6928" width="5" style="202" bestFit="1" customWidth="1"/>
    <col min="6929" max="6930" width="0" style="202" hidden="1" customWidth="1"/>
    <col min="6931" max="7168" width="9.109375" style="202"/>
    <col min="7169" max="7169" width="4.6640625" style="202" customWidth="1"/>
    <col min="7170" max="7170" width="25.88671875" style="202" customWidth="1"/>
    <col min="7171" max="7171" width="6.88671875" style="202" customWidth="1"/>
    <col min="7172" max="7172" width="14.109375" style="202" customWidth="1"/>
    <col min="7173" max="7173" width="10.44140625" style="202" customWidth="1"/>
    <col min="7174" max="7174" width="17.109375" style="202" customWidth="1"/>
    <col min="7175" max="7175" width="13.5546875" style="202" customWidth="1"/>
    <col min="7176" max="7176" width="16.5546875" style="202" bestFit="1" customWidth="1"/>
    <col min="7177" max="7177" width="3.5546875" style="202" customWidth="1"/>
    <col min="7178" max="7178" width="5.109375" style="202" customWidth="1"/>
    <col min="7179" max="7179" width="7.109375" style="202" bestFit="1" customWidth="1"/>
    <col min="7180" max="7180" width="0" style="202" hidden="1" customWidth="1"/>
    <col min="7181" max="7181" width="9.33203125" style="202" customWidth="1"/>
    <col min="7182" max="7182" width="0" style="202" hidden="1" customWidth="1"/>
    <col min="7183" max="7183" width="7.6640625" style="202" bestFit="1" customWidth="1"/>
    <col min="7184" max="7184" width="5" style="202" bestFit="1" customWidth="1"/>
    <col min="7185" max="7186" width="0" style="202" hidden="1" customWidth="1"/>
    <col min="7187" max="7424" width="9.109375" style="202"/>
    <col min="7425" max="7425" width="4.6640625" style="202" customWidth="1"/>
    <col min="7426" max="7426" width="25.88671875" style="202" customWidth="1"/>
    <col min="7427" max="7427" width="6.88671875" style="202" customWidth="1"/>
    <col min="7428" max="7428" width="14.109375" style="202" customWidth="1"/>
    <col min="7429" max="7429" width="10.44140625" style="202" customWidth="1"/>
    <col min="7430" max="7430" width="17.109375" style="202" customWidth="1"/>
    <col min="7431" max="7431" width="13.5546875" style="202" customWidth="1"/>
    <col min="7432" max="7432" width="16.5546875" style="202" bestFit="1" customWidth="1"/>
    <col min="7433" max="7433" width="3.5546875" style="202" customWidth="1"/>
    <col min="7434" max="7434" width="5.109375" style="202" customWidth="1"/>
    <col min="7435" max="7435" width="7.109375" style="202" bestFit="1" customWidth="1"/>
    <col min="7436" max="7436" width="0" style="202" hidden="1" customWidth="1"/>
    <col min="7437" max="7437" width="9.33203125" style="202" customWidth="1"/>
    <col min="7438" max="7438" width="0" style="202" hidden="1" customWidth="1"/>
    <col min="7439" max="7439" width="7.6640625" style="202" bestFit="1" customWidth="1"/>
    <col min="7440" max="7440" width="5" style="202" bestFit="1" customWidth="1"/>
    <col min="7441" max="7442" width="0" style="202" hidden="1" customWidth="1"/>
    <col min="7443" max="7680" width="9.109375" style="202"/>
    <col min="7681" max="7681" width="4.6640625" style="202" customWidth="1"/>
    <col min="7682" max="7682" width="25.88671875" style="202" customWidth="1"/>
    <col min="7683" max="7683" width="6.88671875" style="202" customWidth="1"/>
    <col min="7684" max="7684" width="14.109375" style="202" customWidth="1"/>
    <col min="7685" max="7685" width="10.44140625" style="202" customWidth="1"/>
    <col min="7686" max="7686" width="17.109375" style="202" customWidth="1"/>
    <col min="7687" max="7687" width="13.5546875" style="202" customWidth="1"/>
    <col min="7688" max="7688" width="16.5546875" style="202" bestFit="1" customWidth="1"/>
    <col min="7689" max="7689" width="3.5546875" style="202" customWidth="1"/>
    <col min="7690" max="7690" width="5.109375" style="202" customWidth="1"/>
    <col min="7691" max="7691" width="7.109375" style="202" bestFit="1" customWidth="1"/>
    <col min="7692" max="7692" width="0" style="202" hidden="1" customWidth="1"/>
    <col min="7693" max="7693" width="9.33203125" style="202" customWidth="1"/>
    <col min="7694" max="7694" width="0" style="202" hidden="1" customWidth="1"/>
    <col min="7695" max="7695" width="7.6640625" style="202" bestFit="1" customWidth="1"/>
    <col min="7696" max="7696" width="5" style="202" bestFit="1" customWidth="1"/>
    <col min="7697" max="7698" width="0" style="202" hidden="1" customWidth="1"/>
    <col min="7699" max="7936" width="9.109375" style="202"/>
    <col min="7937" max="7937" width="4.6640625" style="202" customWidth="1"/>
    <col min="7938" max="7938" width="25.88671875" style="202" customWidth="1"/>
    <col min="7939" max="7939" width="6.88671875" style="202" customWidth="1"/>
    <col min="7940" max="7940" width="14.109375" style="202" customWidth="1"/>
    <col min="7941" max="7941" width="10.44140625" style="202" customWidth="1"/>
    <col min="7942" max="7942" width="17.109375" style="202" customWidth="1"/>
    <col min="7943" max="7943" width="13.5546875" style="202" customWidth="1"/>
    <col min="7944" max="7944" width="16.5546875" style="202" bestFit="1" customWidth="1"/>
    <col min="7945" max="7945" width="3.5546875" style="202" customWidth="1"/>
    <col min="7946" max="7946" width="5.109375" style="202" customWidth="1"/>
    <col min="7947" max="7947" width="7.109375" style="202" bestFit="1" customWidth="1"/>
    <col min="7948" max="7948" width="0" style="202" hidden="1" customWidth="1"/>
    <col min="7949" max="7949" width="9.33203125" style="202" customWidth="1"/>
    <col min="7950" max="7950" width="0" style="202" hidden="1" customWidth="1"/>
    <col min="7951" max="7951" width="7.6640625" style="202" bestFit="1" customWidth="1"/>
    <col min="7952" max="7952" width="5" style="202" bestFit="1" customWidth="1"/>
    <col min="7953" max="7954" width="0" style="202" hidden="1" customWidth="1"/>
    <col min="7955" max="8192" width="9.109375" style="202"/>
    <col min="8193" max="8193" width="4.6640625" style="202" customWidth="1"/>
    <col min="8194" max="8194" width="25.88671875" style="202" customWidth="1"/>
    <col min="8195" max="8195" width="6.88671875" style="202" customWidth="1"/>
    <col min="8196" max="8196" width="14.109375" style="202" customWidth="1"/>
    <col min="8197" max="8197" width="10.44140625" style="202" customWidth="1"/>
    <col min="8198" max="8198" width="17.109375" style="202" customWidth="1"/>
    <col min="8199" max="8199" width="13.5546875" style="202" customWidth="1"/>
    <col min="8200" max="8200" width="16.5546875" style="202" bestFit="1" customWidth="1"/>
    <col min="8201" max="8201" width="3.5546875" style="202" customWidth="1"/>
    <col min="8202" max="8202" width="5.109375" style="202" customWidth="1"/>
    <col min="8203" max="8203" width="7.109375" style="202" bestFit="1" customWidth="1"/>
    <col min="8204" max="8204" width="0" style="202" hidden="1" customWidth="1"/>
    <col min="8205" max="8205" width="9.33203125" style="202" customWidth="1"/>
    <col min="8206" max="8206" width="0" style="202" hidden="1" customWidth="1"/>
    <col min="8207" max="8207" width="7.6640625" style="202" bestFit="1" customWidth="1"/>
    <col min="8208" max="8208" width="5" style="202" bestFit="1" customWidth="1"/>
    <col min="8209" max="8210" width="0" style="202" hidden="1" customWidth="1"/>
    <col min="8211" max="8448" width="9.109375" style="202"/>
    <col min="8449" max="8449" width="4.6640625" style="202" customWidth="1"/>
    <col min="8450" max="8450" width="25.88671875" style="202" customWidth="1"/>
    <col min="8451" max="8451" width="6.88671875" style="202" customWidth="1"/>
    <col min="8452" max="8452" width="14.109375" style="202" customWidth="1"/>
    <col min="8453" max="8453" width="10.44140625" style="202" customWidth="1"/>
    <col min="8454" max="8454" width="17.109375" style="202" customWidth="1"/>
    <col min="8455" max="8455" width="13.5546875" style="202" customWidth="1"/>
    <col min="8456" max="8456" width="16.5546875" style="202" bestFit="1" customWidth="1"/>
    <col min="8457" max="8457" width="3.5546875" style="202" customWidth="1"/>
    <col min="8458" max="8458" width="5.109375" style="202" customWidth="1"/>
    <col min="8459" max="8459" width="7.109375" style="202" bestFit="1" customWidth="1"/>
    <col min="8460" max="8460" width="0" style="202" hidden="1" customWidth="1"/>
    <col min="8461" max="8461" width="9.33203125" style="202" customWidth="1"/>
    <col min="8462" max="8462" width="0" style="202" hidden="1" customWidth="1"/>
    <col min="8463" max="8463" width="7.6640625" style="202" bestFit="1" customWidth="1"/>
    <col min="8464" max="8464" width="5" style="202" bestFit="1" customWidth="1"/>
    <col min="8465" max="8466" width="0" style="202" hidden="1" customWidth="1"/>
    <col min="8467" max="8704" width="9.109375" style="202"/>
    <col min="8705" max="8705" width="4.6640625" style="202" customWidth="1"/>
    <col min="8706" max="8706" width="25.88671875" style="202" customWidth="1"/>
    <col min="8707" max="8707" width="6.88671875" style="202" customWidth="1"/>
    <col min="8708" max="8708" width="14.109375" style="202" customWidth="1"/>
    <col min="8709" max="8709" width="10.44140625" style="202" customWidth="1"/>
    <col min="8710" max="8710" width="17.109375" style="202" customWidth="1"/>
    <col min="8711" max="8711" width="13.5546875" style="202" customWidth="1"/>
    <col min="8712" max="8712" width="16.5546875" style="202" bestFit="1" customWidth="1"/>
    <col min="8713" max="8713" width="3.5546875" style="202" customWidth="1"/>
    <col min="8714" max="8714" width="5.109375" style="202" customWidth="1"/>
    <col min="8715" max="8715" width="7.109375" style="202" bestFit="1" customWidth="1"/>
    <col min="8716" max="8716" width="0" style="202" hidden="1" customWidth="1"/>
    <col min="8717" max="8717" width="9.33203125" style="202" customWidth="1"/>
    <col min="8718" max="8718" width="0" style="202" hidden="1" customWidth="1"/>
    <col min="8719" max="8719" width="7.6640625" style="202" bestFit="1" customWidth="1"/>
    <col min="8720" max="8720" width="5" style="202" bestFit="1" customWidth="1"/>
    <col min="8721" max="8722" width="0" style="202" hidden="1" customWidth="1"/>
    <col min="8723" max="8960" width="9.109375" style="202"/>
    <col min="8961" max="8961" width="4.6640625" style="202" customWidth="1"/>
    <col min="8962" max="8962" width="25.88671875" style="202" customWidth="1"/>
    <col min="8963" max="8963" width="6.88671875" style="202" customWidth="1"/>
    <col min="8964" max="8964" width="14.109375" style="202" customWidth="1"/>
    <col min="8965" max="8965" width="10.44140625" style="202" customWidth="1"/>
    <col min="8966" max="8966" width="17.109375" style="202" customWidth="1"/>
    <col min="8967" max="8967" width="13.5546875" style="202" customWidth="1"/>
    <col min="8968" max="8968" width="16.5546875" style="202" bestFit="1" customWidth="1"/>
    <col min="8969" max="8969" width="3.5546875" style="202" customWidth="1"/>
    <col min="8970" max="8970" width="5.109375" style="202" customWidth="1"/>
    <col min="8971" max="8971" width="7.109375" style="202" bestFit="1" customWidth="1"/>
    <col min="8972" max="8972" width="0" style="202" hidden="1" customWidth="1"/>
    <col min="8973" max="8973" width="9.33203125" style="202" customWidth="1"/>
    <col min="8974" max="8974" width="0" style="202" hidden="1" customWidth="1"/>
    <col min="8975" max="8975" width="7.6640625" style="202" bestFit="1" customWidth="1"/>
    <col min="8976" max="8976" width="5" style="202" bestFit="1" customWidth="1"/>
    <col min="8977" max="8978" width="0" style="202" hidden="1" customWidth="1"/>
    <col min="8979" max="9216" width="9.109375" style="202"/>
    <col min="9217" max="9217" width="4.6640625" style="202" customWidth="1"/>
    <col min="9218" max="9218" width="25.88671875" style="202" customWidth="1"/>
    <col min="9219" max="9219" width="6.88671875" style="202" customWidth="1"/>
    <col min="9220" max="9220" width="14.109375" style="202" customWidth="1"/>
    <col min="9221" max="9221" width="10.44140625" style="202" customWidth="1"/>
    <col min="9222" max="9222" width="17.109375" style="202" customWidth="1"/>
    <col min="9223" max="9223" width="13.5546875" style="202" customWidth="1"/>
    <col min="9224" max="9224" width="16.5546875" style="202" bestFit="1" customWidth="1"/>
    <col min="9225" max="9225" width="3.5546875" style="202" customWidth="1"/>
    <col min="9226" max="9226" width="5.109375" style="202" customWidth="1"/>
    <col min="9227" max="9227" width="7.109375" style="202" bestFit="1" customWidth="1"/>
    <col min="9228" max="9228" width="0" style="202" hidden="1" customWidth="1"/>
    <col min="9229" max="9229" width="9.33203125" style="202" customWidth="1"/>
    <col min="9230" max="9230" width="0" style="202" hidden="1" customWidth="1"/>
    <col min="9231" max="9231" width="7.6640625" style="202" bestFit="1" customWidth="1"/>
    <col min="9232" max="9232" width="5" style="202" bestFit="1" customWidth="1"/>
    <col min="9233" max="9234" width="0" style="202" hidden="1" customWidth="1"/>
    <col min="9235" max="9472" width="9.109375" style="202"/>
    <col min="9473" max="9473" width="4.6640625" style="202" customWidth="1"/>
    <col min="9474" max="9474" width="25.88671875" style="202" customWidth="1"/>
    <col min="9475" max="9475" width="6.88671875" style="202" customWidth="1"/>
    <col min="9476" max="9476" width="14.109375" style="202" customWidth="1"/>
    <col min="9477" max="9477" width="10.44140625" style="202" customWidth="1"/>
    <col min="9478" max="9478" width="17.109375" style="202" customWidth="1"/>
    <col min="9479" max="9479" width="13.5546875" style="202" customWidth="1"/>
    <col min="9480" max="9480" width="16.5546875" style="202" bestFit="1" customWidth="1"/>
    <col min="9481" max="9481" width="3.5546875" style="202" customWidth="1"/>
    <col min="9482" max="9482" width="5.109375" style="202" customWidth="1"/>
    <col min="9483" max="9483" width="7.109375" style="202" bestFit="1" customWidth="1"/>
    <col min="9484" max="9484" width="0" style="202" hidden="1" customWidth="1"/>
    <col min="9485" max="9485" width="9.33203125" style="202" customWidth="1"/>
    <col min="9486" max="9486" width="0" style="202" hidden="1" customWidth="1"/>
    <col min="9487" max="9487" width="7.6640625" style="202" bestFit="1" customWidth="1"/>
    <col min="9488" max="9488" width="5" style="202" bestFit="1" customWidth="1"/>
    <col min="9489" max="9490" width="0" style="202" hidden="1" customWidth="1"/>
    <col min="9491" max="9728" width="9.109375" style="202"/>
    <col min="9729" max="9729" width="4.6640625" style="202" customWidth="1"/>
    <col min="9730" max="9730" width="25.88671875" style="202" customWidth="1"/>
    <col min="9731" max="9731" width="6.88671875" style="202" customWidth="1"/>
    <col min="9732" max="9732" width="14.109375" style="202" customWidth="1"/>
    <col min="9733" max="9733" width="10.44140625" style="202" customWidth="1"/>
    <col min="9734" max="9734" width="17.109375" style="202" customWidth="1"/>
    <col min="9735" max="9735" width="13.5546875" style="202" customWidth="1"/>
    <col min="9736" max="9736" width="16.5546875" style="202" bestFit="1" customWidth="1"/>
    <col min="9737" max="9737" width="3.5546875" style="202" customWidth="1"/>
    <col min="9738" max="9738" width="5.109375" style="202" customWidth="1"/>
    <col min="9739" max="9739" width="7.109375" style="202" bestFit="1" customWidth="1"/>
    <col min="9740" max="9740" width="0" style="202" hidden="1" customWidth="1"/>
    <col min="9741" max="9741" width="9.33203125" style="202" customWidth="1"/>
    <col min="9742" max="9742" width="0" style="202" hidden="1" customWidth="1"/>
    <col min="9743" max="9743" width="7.6640625" style="202" bestFit="1" customWidth="1"/>
    <col min="9744" max="9744" width="5" style="202" bestFit="1" customWidth="1"/>
    <col min="9745" max="9746" width="0" style="202" hidden="1" customWidth="1"/>
    <col min="9747" max="9984" width="9.109375" style="202"/>
    <col min="9985" max="9985" width="4.6640625" style="202" customWidth="1"/>
    <col min="9986" max="9986" width="25.88671875" style="202" customWidth="1"/>
    <col min="9987" max="9987" width="6.88671875" style="202" customWidth="1"/>
    <col min="9988" max="9988" width="14.109375" style="202" customWidth="1"/>
    <col min="9989" max="9989" width="10.44140625" style="202" customWidth="1"/>
    <col min="9990" max="9990" width="17.109375" style="202" customWidth="1"/>
    <col min="9991" max="9991" width="13.5546875" style="202" customWidth="1"/>
    <col min="9992" max="9992" width="16.5546875" style="202" bestFit="1" customWidth="1"/>
    <col min="9993" max="9993" width="3.5546875" style="202" customWidth="1"/>
    <col min="9994" max="9994" width="5.109375" style="202" customWidth="1"/>
    <col min="9995" max="9995" width="7.109375" style="202" bestFit="1" customWidth="1"/>
    <col min="9996" max="9996" width="0" style="202" hidden="1" customWidth="1"/>
    <col min="9997" max="9997" width="9.33203125" style="202" customWidth="1"/>
    <col min="9998" max="9998" width="0" style="202" hidden="1" customWidth="1"/>
    <col min="9999" max="9999" width="7.6640625" style="202" bestFit="1" customWidth="1"/>
    <col min="10000" max="10000" width="5" style="202" bestFit="1" customWidth="1"/>
    <col min="10001" max="10002" width="0" style="202" hidden="1" customWidth="1"/>
    <col min="10003" max="10240" width="9.109375" style="202"/>
    <col min="10241" max="10241" width="4.6640625" style="202" customWidth="1"/>
    <col min="10242" max="10242" width="25.88671875" style="202" customWidth="1"/>
    <col min="10243" max="10243" width="6.88671875" style="202" customWidth="1"/>
    <col min="10244" max="10244" width="14.109375" style="202" customWidth="1"/>
    <col min="10245" max="10245" width="10.44140625" style="202" customWidth="1"/>
    <col min="10246" max="10246" width="17.109375" style="202" customWidth="1"/>
    <col min="10247" max="10247" width="13.5546875" style="202" customWidth="1"/>
    <col min="10248" max="10248" width="16.5546875" style="202" bestFit="1" customWidth="1"/>
    <col min="10249" max="10249" width="3.5546875" style="202" customWidth="1"/>
    <col min="10250" max="10250" width="5.109375" style="202" customWidth="1"/>
    <col min="10251" max="10251" width="7.109375" style="202" bestFit="1" customWidth="1"/>
    <col min="10252" max="10252" width="0" style="202" hidden="1" customWidth="1"/>
    <col min="10253" max="10253" width="9.33203125" style="202" customWidth="1"/>
    <col min="10254" max="10254" width="0" style="202" hidden="1" customWidth="1"/>
    <col min="10255" max="10255" width="7.6640625" style="202" bestFit="1" customWidth="1"/>
    <col min="10256" max="10256" width="5" style="202" bestFit="1" customWidth="1"/>
    <col min="10257" max="10258" width="0" style="202" hidden="1" customWidth="1"/>
    <col min="10259" max="10496" width="9.109375" style="202"/>
    <col min="10497" max="10497" width="4.6640625" style="202" customWidth="1"/>
    <col min="10498" max="10498" width="25.88671875" style="202" customWidth="1"/>
    <col min="10499" max="10499" width="6.88671875" style="202" customWidth="1"/>
    <col min="10500" max="10500" width="14.109375" style="202" customWidth="1"/>
    <col min="10501" max="10501" width="10.44140625" style="202" customWidth="1"/>
    <col min="10502" max="10502" width="17.109375" style="202" customWidth="1"/>
    <col min="10503" max="10503" width="13.5546875" style="202" customWidth="1"/>
    <col min="10504" max="10504" width="16.5546875" style="202" bestFit="1" customWidth="1"/>
    <col min="10505" max="10505" width="3.5546875" style="202" customWidth="1"/>
    <col min="10506" max="10506" width="5.109375" style="202" customWidth="1"/>
    <col min="10507" max="10507" width="7.109375" style="202" bestFit="1" customWidth="1"/>
    <col min="10508" max="10508" width="0" style="202" hidden="1" customWidth="1"/>
    <col min="10509" max="10509" width="9.33203125" style="202" customWidth="1"/>
    <col min="10510" max="10510" width="0" style="202" hidden="1" customWidth="1"/>
    <col min="10511" max="10511" width="7.6640625" style="202" bestFit="1" customWidth="1"/>
    <col min="10512" max="10512" width="5" style="202" bestFit="1" customWidth="1"/>
    <col min="10513" max="10514" width="0" style="202" hidden="1" customWidth="1"/>
    <col min="10515" max="10752" width="9.109375" style="202"/>
    <col min="10753" max="10753" width="4.6640625" style="202" customWidth="1"/>
    <col min="10754" max="10754" width="25.88671875" style="202" customWidth="1"/>
    <col min="10755" max="10755" width="6.88671875" style="202" customWidth="1"/>
    <col min="10756" max="10756" width="14.109375" style="202" customWidth="1"/>
    <col min="10757" max="10757" width="10.44140625" style="202" customWidth="1"/>
    <col min="10758" max="10758" width="17.109375" style="202" customWidth="1"/>
    <col min="10759" max="10759" width="13.5546875" style="202" customWidth="1"/>
    <col min="10760" max="10760" width="16.5546875" style="202" bestFit="1" customWidth="1"/>
    <col min="10761" max="10761" width="3.5546875" style="202" customWidth="1"/>
    <col min="10762" max="10762" width="5.109375" style="202" customWidth="1"/>
    <col min="10763" max="10763" width="7.109375" style="202" bestFit="1" customWidth="1"/>
    <col min="10764" max="10764" width="0" style="202" hidden="1" customWidth="1"/>
    <col min="10765" max="10765" width="9.33203125" style="202" customWidth="1"/>
    <col min="10766" max="10766" width="0" style="202" hidden="1" customWidth="1"/>
    <col min="10767" max="10767" width="7.6640625" style="202" bestFit="1" customWidth="1"/>
    <col min="10768" max="10768" width="5" style="202" bestFit="1" customWidth="1"/>
    <col min="10769" max="10770" width="0" style="202" hidden="1" customWidth="1"/>
    <col min="10771" max="11008" width="9.109375" style="202"/>
    <col min="11009" max="11009" width="4.6640625" style="202" customWidth="1"/>
    <col min="11010" max="11010" width="25.88671875" style="202" customWidth="1"/>
    <col min="11011" max="11011" width="6.88671875" style="202" customWidth="1"/>
    <col min="11012" max="11012" width="14.109375" style="202" customWidth="1"/>
    <col min="11013" max="11013" width="10.44140625" style="202" customWidth="1"/>
    <col min="11014" max="11014" width="17.109375" style="202" customWidth="1"/>
    <col min="11015" max="11015" width="13.5546875" style="202" customWidth="1"/>
    <col min="11016" max="11016" width="16.5546875" style="202" bestFit="1" customWidth="1"/>
    <col min="11017" max="11017" width="3.5546875" style="202" customWidth="1"/>
    <col min="11018" max="11018" width="5.109375" style="202" customWidth="1"/>
    <col min="11019" max="11019" width="7.109375" style="202" bestFit="1" customWidth="1"/>
    <col min="11020" max="11020" width="0" style="202" hidden="1" customWidth="1"/>
    <col min="11021" max="11021" width="9.33203125" style="202" customWidth="1"/>
    <col min="11022" max="11022" width="0" style="202" hidden="1" customWidth="1"/>
    <col min="11023" max="11023" width="7.6640625" style="202" bestFit="1" customWidth="1"/>
    <col min="11024" max="11024" width="5" style="202" bestFit="1" customWidth="1"/>
    <col min="11025" max="11026" width="0" style="202" hidden="1" customWidth="1"/>
    <col min="11027" max="11264" width="9.109375" style="202"/>
    <col min="11265" max="11265" width="4.6640625" style="202" customWidth="1"/>
    <col min="11266" max="11266" width="25.88671875" style="202" customWidth="1"/>
    <col min="11267" max="11267" width="6.88671875" style="202" customWidth="1"/>
    <col min="11268" max="11268" width="14.109375" style="202" customWidth="1"/>
    <col min="11269" max="11269" width="10.44140625" style="202" customWidth="1"/>
    <col min="11270" max="11270" width="17.109375" style="202" customWidth="1"/>
    <col min="11271" max="11271" width="13.5546875" style="202" customWidth="1"/>
    <col min="11272" max="11272" width="16.5546875" style="202" bestFit="1" customWidth="1"/>
    <col min="11273" max="11273" width="3.5546875" style="202" customWidth="1"/>
    <col min="11274" max="11274" width="5.109375" style="202" customWidth="1"/>
    <col min="11275" max="11275" width="7.109375" style="202" bestFit="1" customWidth="1"/>
    <col min="11276" max="11276" width="0" style="202" hidden="1" customWidth="1"/>
    <col min="11277" max="11277" width="9.33203125" style="202" customWidth="1"/>
    <col min="11278" max="11278" width="0" style="202" hidden="1" customWidth="1"/>
    <col min="11279" max="11279" width="7.6640625" style="202" bestFit="1" customWidth="1"/>
    <col min="11280" max="11280" width="5" style="202" bestFit="1" customWidth="1"/>
    <col min="11281" max="11282" width="0" style="202" hidden="1" customWidth="1"/>
    <col min="11283" max="11520" width="9.109375" style="202"/>
    <col min="11521" max="11521" width="4.6640625" style="202" customWidth="1"/>
    <col min="11522" max="11522" width="25.88671875" style="202" customWidth="1"/>
    <col min="11523" max="11523" width="6.88671875" style="202" customWidth="1"/>
    <col min="11524" max="11524" width="14.109375" style="202" customWidth="1"/>
    <col min="11525" max="11525" width="10.44140625" style="202" customWidth="1"/>
    <col min="11526" max="11526" width="17.109375" style="202" customWidth="1"/>
    <col min="11527" max="11527" width="13.5546875" style="202" customWidth="1"/>
    <col min="11528" max="11528" width="16.5546875" style="202" bestFit="1" customWidth="1"/>
    <col min="11529" max="11529" width="3.5546875" style="202" customWidth="1"/>
    <col min="11530" max="11530" width="5.109375" style="202" customWidth="1"/>
    <col min="11531" max="11531" width="7.109375" style="202" bestFit="1" customWidth="1"/>
    <col min="11532" max="11532" width="0" style="202" hidden="1" customWidth="1"/>
    <col min="11533" max="11533" width="9.33203125" style="202" customWidth="1"/>
    <col min="11534" max="11534" width="0" style="202" hidden="1" customWidth="1"/>
    <col min="11535" max="11535" width="7.6640625" style="202" bestFit="1" customWidth="1"/>
    <col min="11536" max="11536" width="5" style="202" bestFit="1" customWidth="1"/>
    <col min="11537" max="11538" width="0" style="202" hidden="1" customWidth="1"/>
    <col min="11539" max="11776" width="9.109375" style="202"/>
    <col min="11777" max="11777" width="4.6640625" style="202" customWidth="1"/>
    <col min="11778" max="11778" width="25.88671875" style="202" customWidth="1"/>
    <col min="11779" max="11779" width="6.88671875" style="202" customWidth="1"/>
    <col min="11780" max="11780" width="14.109375" style="202" customWidth="1"/>
    <col min="11781" max="11781" width="10.44140625" style="202" customWidth="1"/>
    <col min="11782" max="11782" width="17.109375" style="202" customWidth="1"/>
    <col min="11783" max="11783" width="13.5546875" style="202" customWidth="1"/>
    <col min="11784" max="11784" width="16.5546875" style="202" bestFit="1" customWidth="1"/>
    <col min="11785" max="11785" width="3.5546875" style="202" customWidth="1"/>
    <col min="11786" max="11786" width="5.109375" style="202" customWidth="1"/>
    <col min="11787" max="11787" width="7.109375" style="202" bestFit="1" customWidth="1"/>
    <col min="11788" max="11788" width="0" style="202" hidden="1" customWidth="1"/>
    <col min="11789" max="11789" width="9.33203125" style="202" customWidth="1"/>
    <col min="11790" max="11790" width="0" style="202" hidden="1" customWidth="1"/>
    <col min="11791" max="11791" width="7.6640625" style="202" bestFit="1" customWidth="1"/>
    <col min="11792" max="11792" width="5" style="202" bestFit="1" customWidth="1"/>
    <col min="11793" max="11794" width="0" style="202" hidden="1" customWidth="1"/>
    <col min="11795" max="12032" width="9.109375" style="202"/>
    <col min="12033" max="12033" width="4.6640625" style="202" customWidth="1"/>
    <col min="12034" max="12034" width="25.88671875" style="202" customWidth="1"/>
    <col min="12035" max="12035" width="6.88671875" style="202" customWidth="1"/>
    <col min="12036" max="12036" width="14.109375" style="202" customWidth="1"/>
    <col min="12037" max="12037" width="10.44140625" style="202" customWidth="1"/>
    <col min="12038" max="12038" width="17.109375" style="202" customWidth="1"/>
    <col min="12039" max="12039" width="13.5546875" style="202" customWidth="1"/>
    <col min="12040" max="12040" width="16.5546875" style="202" bestFit="1" customWidth="1"/>
    <col min="12041" max="12041" width="3.5546875" style="202" customWidth="1"/>
    <col min="12042" max="12042" width="5.109375" style="202" customWidth="1"/>
    <col min="12043" max="12043" width="7.109375" style="202" bestFit="1" customWidth="1"/>
    <col min="12044" max="12044" width="0" style="202" hidden="1" customWidth="1"/>
    <col min="12045" max="12045" width="9.33203125" style="202" customWidth="1"/>
    <col min="12046" max="12046" width="0" style="202" hidden="1" customWidth="1"/>
    <col min="12047" max="12047" width="7.6640625" style="202" bestFit="1" customWidth="1"/>
    <col min="12048" max="12048" width="5" style="202" bestFit="1" customWidth="1"/>
    <col min="12049" max="12050" width="0" style="202" hidden="1" customWidth="1"/>
    <col min="12051" max="12288" width="9.109375" style="202"/>
    <col min="12289" max="12289" width="4.6640625" style="202" customWidth="1"/>
    <col min="12290" max="12290" width="25.88671875" style="202" customWidth="1"/>
    <col min="12291" max="12291" width="6.88671875" style="202" customWidth="1"/>
    <col min="12292" max="12292" width="14.109375" style="202" customWidth="1"/>
    <col min="12293" max="12293" width="10.44140625" style="202" customWidth="1"/>
    <col min="12294" max="12294" width="17.109375" style="202" customWidth="1"/>
    <col min="12295" max="12295" width="13.5546875" style="202" customWidth="1"/>
    <col min="12296" max="12296" width="16.5546875" style="202" bestFit="1" customWidth="1"/>
    <col min="12297" max="12297" width="3.5546875" style="202" customWidth="1"/>
    <col min="12298" max="12298" width="5.109375" style="202" customWidth="1"/>
    <col min="12299" max="12299" width="7.109375" style="202" bestFit="1" customWidth="1"/>
    <col min="12300" max="12300" width="0" style="202" hidden="1" customWidth="1"/>
    <col min="12301" max="12301" width="9.33203125" style="202" customWidth="1"/>
    <col min="12302" max="12302" width="0" style="202" hidden="1" customWidth="1"/>
    <col min="12303" max="12303" width="7.6640625" style="202" bestFit="1" customWidth="1"/>
    <col min="12304" max="12304" width="5" style="202" bestFit="1" customWidth="1"/>
    <col min="12305" max="12306" width="0" style="202" hidden="1" customWidth="1"/>
    <col min="12307" max="12544" width="9.109375" style="202"/>
    <col min="12545" max="12545" width="4.6640625" style="202" customWidth="1"/>
    <col min="12546" max="12546" width="25.88671875" style="202" customWidth="1"/>
    <col min="12547" max="12547" width="6.88671875" style="202" customWidth="1"/>
    <col min="12548" max="12548" width="14.109375" style="202" customWidth="1"/>
    <col min="12549" max="12549" width="10.44140625" style="202" customWidth="1"/>
    <col min="12550" max="12550" width="17.109375" style="202" customWidth="1"/>
    <col min="12551" max="12551" width="13.5546875" style="202" customWidth="1"/>
    <col min="12552" max="12552" width="16.5546875" style="202" bestFit="1" customWidth="1"/>
    <col min="12553" max="12553" width="3.5546875" style="202" customWidth="1"/>
    <col min="12554" max="12554" width="5.109375" style="202" customWidth="1"/>
    <col min="12555" max="12555" width="7.109375" style="202" bestFit="1" customWidth="1"/>
    <col min="12556" max="12556" width="0" style="202" hidden="1" customWidth="1"/>
    <col min="12557" max="12557" width="9.33203125" style="202" customWidth="1"/>
    <col min="12558" max="12558" width="0" style="202" hidden="1" customWidth="1"/>
    <col min="12559" max="12559" width="7.6640625" style="202" bestFit="1" customWidth="1"/>
    <col min="12560" max="12560" width="5" style="202" bestFit="1" customWidth="1"/>
    <col min="12561" max="12562" width="0" style="202" hidden="1" customWidth="1"/>
    <col min="12563" max="12800" width="9.109375" style="202"/>
    <col min="12801" max="12801" width="4.6640625" style="202" customWidth="1"/>
    <col min="12802" max="12802" width="25.88671875" style="202" customWidth="1"/>
    <col min="12803" max="12803" width="6.88671875" style="202" customWidth="1"/>
    <col min="12804" max="12804" width="14.109375" style="202" customWidth="1"/>
    <col min="12805" max="12805" width="10.44140625" style="202" customWidth="1"/>
    <col min="12806" max="12806" width="17.109375" style="202" customWidth="1"/>
    <col min="12807" max="12807" width="13.5546875" style="202" customWidth="1"/>
    <col min="12808" max="12808" width="16.5546875" style="202" bestFit="1" customWidth="1"/>
    <col min="12809" max="12809" width="3.5546875" style="202" customWidth="1"/>
    <col min="12810" max="12810" width="5.109375" style="202" customWidth="1"/>
    <col min="12811" max="12811" width="7.109375" style="202" bestFit="1" customWidth="1"/>
    <col min="12812" max="12812" width="0" style="202" hidden="1" customWidth="1"/>
    <col min="12813" max="12813" width="9.33203125" style="202" customWidth="1"/>
    <col min="12814" max="12814" width="0" style="202" hidden="1" customWidth="1"/>
    <col min="12815" max="12815" width="7.6640625" style="202" bestFit="1" customWidth="1"/>
    <col min="12816" max="12816" width="5" style="202" bestFit="1" customWidth="1"/>
    <col min="12817" max="12818" width="0" style="202" hidden="1" customWidth="1"/>
    <col min="12819" max="13056" width="9.109375" style="202"/>
    <col min="13057" max="13057" width="4.6640625" style="202" customWidth="1"/>
    <col min="13058" max="13058" width="25.88671875" style="202" customWidth="1"/>
    <col min="13059" max="13059" width="6.88671875" style="202" customWidth="1"/>
    <col min="13060" max="13060" width="14.109375" style="202" customWidth="1"/>
    <col min="13061" max="13061" width="10.44140625" style="202" customWidth="1"/>
    <col min="13062" max="13062" width="17.109375" style="202" customWidth="1"/>
    <col min="13063" max="13063" width="13.5546875" style="202" customWidth="1"/>
    <col min="13064" max="13064" width="16.5546875" style="202" bestFit="1" customWidth="1"/>
    <col min="13065" max="13065" width="3.5546875" style="202" customWidth="1"/>
    <col min="13066" max="13066" width="5.109375" style="202" customWidth="1"/>
    <col min="13067" max="13067" width="7.109375" style="202" bestFit="1" customWidth="1"/>
    <col min="13068" max="13068" width="0" style="202" hidden="1" customWidth="1"/>
    <col min="13069" max="13069" width="9.33203125" style="202" customWidth="1"/>
    <col min="13070" max="13070" width="0" style="202" hidden="1" customWidth="1"/>
    <col min="13071" max="13071" width="7.6640625" style="202" bestFit="1" customWidth="1"/>
    <col min="13072" max="13072" width="5" style="202" bestFit="1" customWidth="1"/>
    <col min="13073" max="13074" width="0" style="202" hidden="1" customWidth="1"/>
    <col min="13075" max="13312" width="9.109375" style="202"/>
    <col min="13313" max="13313" width="4.6640625" style="202" customWidth="1"/>
    <col min="13314" max="13314" width="25.88671875" style="202" customWidth="1"/>
    <col min="13315" max="13315" width="6.88671875" style="202" customWidth="1"/>
    <col min="13316" max="13316" width="14.109375" style="202" customWidth="1"/>
    <col min="13317" max="13317" width="10.44140625" style="202" customWidth="1"/>
    <col min="13318" max="13318" width="17.109375" style="202" customWidth="1"/>
    <col min="13319" max="13319" width="13.5546875" style="202" customWidth="1"/>
    <col min="13320" max="13320" width="16.5546875" style="202" bestFit="1" customWidth="1"/>
    <col min="13321" max="13321" width="3.5546875" style="202" customWidth="1"/>
    <col min="13322" max="13322" width="5.109375" style="202" customWidth="1"/>
    <col min="13323" max="13323" width="7.109375" style="202" bestFit="1" customWidth="1"/>
    <col min="13324" max="13324" width="0" style="202" hidden="1" customWidth="1"/>
    <col min="13325" max="13325" width="9.33203125" style="202" customWidth="1"/>
    <col min="13326" max="13326" width="0" style="202" hidden="1" customWidth="1"/>
    <col min="13327" max="13327" width="7.6640625" style="202" bestFit="1" customWidth="1"/>
    <col min="13328" max="13328" width="5" style="202" bestFit="1" customWidth="1"/>
    <col min="13329" max="13330" width="0" style="202" hidden="1" customWidth="1"/>
    <col min="13331" max="13568" width="9.109375" style="202"/>
    <col min="13569" max="13569" width="4.6640625" style="202" customWidth="1"/>
    <col min="13570" max="13570" width="25.88671875" style="202" customWidth="1"/>
    <col min="13571" max="13571" width="6.88671875" style="202" customWidth="1"/>
    <col min="13572" max="13572" width="14.109375" style="202" customWidth="1"/>
    <col min="13573" max="13573" width="10.44140625" style="202" customWidth="1"/>
    <col min="13574" max="13574" width="17.109375" style="202" customWidth="1"/>
    <col min="13575" max="13575" width="13.5546875" style="202" customWidth="1"/>
    <col min="13576" max="13576" width="16.5546875" style="202" bestFit="1" customWidth="1"/>
    <col min="13577" max="13577" width="3.5546875" style="202" customWidth="1"/>
    <col min="13578" max="13578" width="5.109375" style="202" customWidth="1"/>
    <col min="13579" max="13579" width="7.109375" style="202" bestFit="1" customWidth="1"/>
    <col min="13580" max="13580" width="0" style="202" hidden="1" customWidth="1"/>
    <col min="13581" max="13581" width="9.33203125" style="202" customWidth="1"/>
    <col min="13582" max="13582" width="0" style="202" hidden="1" customWidth="1"/>
    <col min="13583" max="13583" width="7.6640625" style="202" bestFit="1" customWidth="1"/>
    <col min="13584" max="13584" width="5" style="202" bestFit="1" customWidth="1"/>
    <col min="13585" max="13586" width="0" style="202" hidden="1" customWidth="1"/>
    <col min="13587" max="13824" width="9.109375" style="202"/>
    <col min="13825" max="13825" width="4.6640625" style="202" customWidth="1"/>
    <col min="13826" max="13826" width="25.88671875" style="202" customWidth="1"/>
    <col min="13827" max="13827" width="6.88671875" style="202" customWidth="1"/>
    <col min="13828" max="13828" width="14.109375" style="202" customWidth="1"/>
    <col min="13829" max="13829" width="10.44140625" style="202" customWidth="1"/>
    <col min="13830" max="13830" width="17.109375" style="202" customWidth="1"/>
    <col min="13831" max="13831" width="13.5546875" style="202" customWidth="1"/>
    <col min="13832" max="13832" width="16.5546875" style="202" bestFit="1" customWidth="1"/>
    <col min="13833" max="13833" width="3.5546875" style="202" customWidth="1"/>
    <col min="13834" max="13834" width="5.109375" style="202" customWidth="1"/>
    <col min="13835" max="13835" width="7.109375" style="202" bestFit="1" customWidth="1"/>
    <col min="13836" max="13836" width="0" style="202" hidden="1" customWidth="1"/>
    <col min="13837" max="13837" width="9.33203125" style="202" customWidth="1"/>
    <col min="13838" max="13838" width="0" style="202" hidden="1" customWidth="1"/>
    <col min="13839" max="13839" width="7.6640625" style="202" bestFit="1" customWidth="1"/>
    <col min="13840" max="13840" width="5" style="202" bestFit="1" customWidth="1"/>
    <col min="13841" max="13842" width="0" style="202" hidden="1" customWidth="1"/>
    <col min="13843" max="14080" width="9.109375" style="202"/>
    <col min="14081" max="14081" width="4.6640625" style="202" customWidth="1"/>
    <col min="14082" max="14082" width="25.88671875" style="202" customWidth="1"/>
    <col min="14083" max="14083" width="6.88671875" style="202" customWidth="1"/>
    <col min="14084" max="14084" width="14.109375" style="202" customWidth="1"/>
    <col min="14085" max="14085" width="10.44140625" style="202" customWidth="1"/>
    <col min="14086" max="14086" width="17.109375" style="202" customWidth="1"/>
    <col min="14087" max="14087" width="13.5546875" style="202" customWidth="1"/>
    <col min="14088" max="14088" width="16.5546875" style="202" bestFit="1" customWidth="1"/>
    <col min="14089" max="14089" width="3.5546875" style="202" customWidth="1"/>
    <col min="14090" max="14090" width="5.109375" style="202" customWidth="1"/>
    <col min="14091" max="14091" width="7.109375" style="202" bestFit="1" customWidth="1"/>
    <col min="14092" max="14092" width="0" style="202" hidden="1" customWidth="1"/>
    <col min="14093" max="14093" width="9.33203125" style="202" customWidth="1"/>
    <col min="14094" max="14094" width="0" style="202" hidden="1" customWidth="1"/>
    <col min="14095" max="14095" width="7.6640625" style="202" bestFit="1" customWidth="1"/>
    <col min="14096" max="14096" width="5" style="202" bestFit="1" customWidth="1"/>
    <col min="14097" max="14098" width="0" style="202" hidden="1" customWidth="1"/>
    <col min="14099" max="14336" width="9.109375" style="202"/>
    <col min="14337" max="14337" width="4.6640625" style="202" customWidth="1"/>
    <col min="14338" max="14338" width="25.88671875" style="202" customWidth="1"/>
    <col min="14339" max="14339" width="6.88671875" style="202" customWidth="1"/>
    <col min="14340" max="14340" width="14.109375" style="202" customWidth="1"/>
    <col min="14341" max="14341" width="10.44140625" style="202" customWidth="1"/>
    <col min="14342" max="14342" width="17.109375" style="202" customWidth="1"/>
    <col min="14343" max="14343" width="13.5546875" style="202" customWidth="1"/>
    <col min="14344" max="14344" width="16.5546875" style="202" bestFit="1" customWidth="1"/>
    <col min="14345" max="14345" width="3.5546875" style="202" customWidth="1"/>
    <col min="14346" max="14346" width="5.109375" style="202" customWidth="1"/>
    <col min="14347" max="14347" width="7.109375" style="202" bestFit="1" customWidth="1"/>
    <col min="14348" max="14348" width="0" style="202" hidden="1" customWidth="1"/>
    <col min="14349" max="14349" width="9.33203125" style="202" customWidth="1"/>
    <col min="14350" max="14350" width="0" style="202" hidden="1" customWidth="1"/>
    <col min="14351" max="14351" width="7.6640625" style="202" bestFit="1" customWidth="1"/>
    <col min="14352" max="14352" width="5" style="202" bestFit="1" customWidth="1"/>
    <col min="14353" max="14354" width="0" style="202" hidden="1" customWidth="1"/>
    <col min="14355" max="14592" width="9.109375" style="202"/>
    <col min="14593" max="14593" width="4.6640625" style="202" customWidth="1"/>
    <col min="14594" max="14594" width="25.88671875" style="202" customWidth="1"/>
    <col min="14595" max="14595" width="6.88671875" style="202" customWidth="1"/>
    <col min="14596" max="14596" width="14.109375" style="202" customWidth="1"/>
    <col min="14597" max="14597" width="10.44140625" style="202" customWidth="1"/>
    <col min="14598" max="14598" width="17.109375" style="202" customWidth="1"/>
    <col min="14599" max="14599" width="13.5546875" style="202" customWidth="1"/>
    <col min="14600" max="14600" width="16.5546875" style="202" bestFit="1" customWidth="1"/>
    <col min="14601" max="14601" width="3.5546875" style="202" customWidth="1"/>
    <col min="14602" max="14602" width="5.109375" style="202" customWidth="1"/>
    <col min="14603" max="14603" width="7.109375" style="202" bestFit="1" customWidth="1"/>
    <col min="14604" max="14604" width="0" style="202" hidden="1" customWidth="1"/>
    <col min="14605" max="14605" width="9.33203125" style="202" customWidth="1"/>
    <col min="14606" max="14606" width="0" style="202" hidden="1" customWidth="1"/>
    <col min="14607" max="14607" width="7.6640625" style="202" bestFit="1" customWidth="1"/>
    <col min="14608" max="14608" width="5" style="202" bestFit="1" customWidth="1"/>
    <col min="14609" max="14610" width="0" style="202" hidden="1" customWidth="1"/>
    <col min="14611" max="14848" width="9.109375" style="202"/>
    <col min="14849" max="14849" width="4.6640625" style="202" customWidth="1"/>
    <col min="14850" max="14850" width="25.88671875" style="202" customWidth="1"/>
    <col min="14851" max="14851" width="6.88671875" style="202" customWidth="1"/>
    <col min="14852" max="14852" width="14.109375" style="202" customWidth="1"/>
    <col min="14853" max="14853" width="10.44140625" style="202" customWidth="1"/>
    <col min="14854" max="14854" width="17.109375" style="202" customWidth="1"/>
    <col min="14855" max="14855" width="13.5546875" style="202" customWidth="1"/>
    <col min="14856" max="14856" width="16.5546875" style="202" bestFit="1" customWidth="1"/>
    <col min="14857" max="14857" width="3.5546875" style="202" customWidth="1"/>
    <col min="14858" max="14858" width="5.109375" style="202" customWidth="1"/>
    <col min="14859" max="14859" width="7.109375" style="202" bestFit="1" customWidth="1"/>
    <col min="14860" max="14860" width="0" style="202" hidden="1" customWidth="1"/>
    <col min="14861" max="14861" width="9.33203125" style="202" customWidth="1"/>
    <col min="14862" max="14862" width="0" style="202" hidden="1" customWidth="1"/>
    <col min="14863" max="14863" width="7.6640625" style="202" bestFit="1" customWidth="1"/>
    <col min="14864" max="14864" width="5" style="202" bestFit="1" customWidth="1"/>
    <col min="14865" max="14866" width="0" style="202" hidden="1" customWidth="1"/>
    <col min="14867" max="15104" width="9.109375" style="202"/>
    <col min="15105" max="15105" width="4.6640625" style="202" customWidth="1"/>
    <col min="15106" max="15106" width="25.88671875" style="202" customWidth="1"/>
    <col min="15107" max="15107" width="6.88671875" style="202" customWidth="1"/>
    <col min="15108" max="15108" width="14.109375" style="202" customWidth="1"/>
    <col min="15109" max="15109" width="10.44140625" style="202" customWidth="1"/>
    <col min="15110" max="15110" width="17.109375" style="202" customWidth="1"/>
    <col min="15111" max="15111" width="13.5546875" style="202" customWidth="1"/>
    <col min="15112" max="15112" width="16.5546875" style="202" bestFit="1" customWidth="1"/>
    <col min="15113" max="15113" width="3.5546875" style="202" customWidth="1"/>
    <col min="15114" max="15114" width="5.109375" style="202" customWidth="1"/>
    <col min="15115" max="15115" width="7.109375" style="202" bestFit="1" customWidth="1"/>
    <col min="15116" max="15116" width="0" style="202" hidden="1" customWidth="1"/>
    <col min="15117" max="15117" width="9.33203125" style="202" customWidth="1"/>
    <col min="15118" max="15118" width="0" style="202" hidden="1" customWidth="1"/>
    <col min="15119" max="15119" width="7.6640625" style="202" bestFit="1" customWidth="1"/>
    <col min="15120" max="15120" width="5" style="202" bestFit="1" customWidth="1"/>
    <col min="15121" max="15122" width="0" style="202" hidden="1" customWidth="1"/>
    <col min="15123" max="15360" width="9.109375" style="202"/>
    <col min="15361" max="15361" width="4.6640625" style="202" customWidth="1"/>
    <col min="15362" max="15362" width="25.88671875" style="202" customWidth="1"/>
    <col min="15363" max="15363" width="6.88671875" style="202" customWidth="1"/>
    <col min="15364" max="15364" width="14.109375" style="202" customWidth="1"/>
    <col min="15365" max="15365" width="10.44140625" style="202" customWidth="1"/>
    <col min="15366" max="15366" width="17.109375" style="202" customWidth="1"/>
    <col min="15367" max="15367" width="13.5546875" style="202" customWidth="1"/>
    <col min="15368" max="15368" width="16.5546875" style="202" bestFit="1" customWidth="1"/>
    <col min="15369" max="15369" width="3.5546875" style="202" customWidth="1"/>
    <col min="15370" max="15370" width="5.109375" style="202" customWidth="1"/>
    <col min="15371" max="15371" width="7.109375" style="202" bestFit="1" customWidth="1"/>
    <col min="15372" max="15372" width="0" style="202" hidden="1" customWidth="1"/>
    <col min="15373" max="15373" width="9.33203125" style="202" customWidth="1"/>
    <col min="15374" max="15374" width="0" style="202" hidden="1" customWidth="1"/>
    <col min="15375" max="15375" width="7.6640625" style="202" bestFit="1" customWidth="1"/>
    <col min="15376" max="15376" width="5" style="202" bestFit="1" customWidth="1"/>
    <col min="15377" max="15378" width="0" style="202" hidden="1" customWidth="1"/>
    <col min="15379" max="15616" width="9.109375" style="202"/>
    <col min="15617" max="15617" width="4.6640625" style="202" customWidth="1"/>
    <col min="15618" max="15618" width="25.88671875" style="202" customWidth="1"/>
    <col min="15619" max="15619" width="6.88671875" style="202" customWidth="1"/>
    <col min="15620" max="15620" width="14.109375" style="202" customWidth="1"/>
    <col min="15621" max="15621" width="10.44140625" style="202" customWidth="1"/>
    <col min="15622" max="15622" width="17.109375" style="202" customWidth="1"/>
    <col min="15623" max="15623" width="13.5546875" style="202" customWidth="1"/>
    <col min="15624" max="15624" width="16.5546875" style="202" bestFit="1" customWidth="1"/>
    <col min="15625" max="15625" width="3.5546875" style="202" customWidth="1"/>
    <col min="15626" max="15626" width="5.109375" style="202" customWidth="1"/>
    <col min="15627" max="15627" width="7.109375" style="202" bestFit="1" customWidth="1"/>
    <col min="15628" max="15628" width="0" style="202" hidden="1" customWidth="1"/>
    <col min="15629" max="15629" width="9.33203125" style="202" customWidth="1"/>
    <col min="15630" max="15630" width="0" style="202" hidden="1" customWidth="1"/>
    <col min="15631" max="15631" width="7.6640625" style="202" bestFit="1" customWidth="1"/>
    <col min="15632" max="15632" width="5" style="202" bestFit="1" customWidth="1"/>
    <col min="15633" max="15634" width="0" style="202" hidden="1" customWidth="1"/>
    <col min="15635" max="15872" width="9.109375" style="202"/>
    <col min="15873" max="15873" width="4.6640625" style="202" customWidth="1"/>
    <col min="15874" max="15874" width="25.88671875" style="202" customWidth="1"/>
    <col min="15875" max="15875" width="6.88671875" style="202" customWidth="1"/>
    <col min="15876" max="15876" width="14.109375" style="202" customWidth="1"/>
    <col min="15877" max="15877" width="10.44140625" style="202" customWidth="1"/>
    <col min="15878" max="15878" width="17.109375" style="202" customWidth="1"/>
    <col min="15879" max="15879" width="13.5546875" style="202" customWidth="1"/>
    <col min="15880" max="15880" width="16.5546875" style="202" bestFit="1" customWidth="1"/>
    <col min="15881" max="15881" width="3.5546875" style="202" customWidth="1"/>
    <col min="15882" max="15882" width="5.109375" style="202" customWidth="1"/>
    <col min="15883" max="15883" width="7.109375" style="202" bestFit="1" customWidth="1"/>
    <col min="15884" max="15884" width="0" style="202" hidden="1" customWidth="1"/>
    <col min="15885" max="15885" width="9.33203125" style="202" customWidth="1"/>
    <col min="15886" max="15886" width="0" style="202" hidden="1" customWidth="1"/>
    <col min="15887" max="15887" width="7.6640625" style="202" bestFit="1" customWidth="1"/>
    <col min="15888" max="15888" width="5" style="202" bestFit="1" customWidth="1"/>
    <col min="15889" max="15890" width="0" style="202" hidden="1" customWidth="1"/>
    <col min="15891" max="16128" width="9.109375" style="202"/>
    <col min="16129" max="16129" width="4.6640625" style="202" customWidth="1"/>
    <col min="16130" max="16130" width="25.88671875" style="202" customWidth="1"/>
    <col min="16131" max="16131" width="6.88671875" style="202" customWidth="1"/>
    <col min="16132" max="16132" width="14.109375" style="202" customWidth="1"/>
    <col min="16133" max="16133" width="10.44140625" style="202" customWidth="1"/>
    <col min="16134" max="16134" width="17.109375" style="202" customWidth="1"/>
    <col min="16135" max="16135" width="13.5546875" style="202" customWidth="1"/>
    <col min="16136" max="16136" width="16.5546875" style="202" bestFit="1" customWidth="1"/>
    <col min="16137" max="16137" width="3.5546875" style="202" customWidth="1"/>
    <col min="16138" max="16138" width="5.109375" style="202" customWidth="1"/>
    <col min="16139" max="16139" width="7.109375" style="202" bestFit="1" customWidth="1"/>
    <col min="16140" max="16140" width="0" style="202" hidden="1" customWidth="1"/>
    <col min="16141" max="16141" width="9.33203125" style="202" customWidth="1"/>
    <col min="16142" max="16142" width="0" style="202" hidden="1" customWidth="1"/>
    <col min="16143" max="16143" width="7.6640625" style="202" bestFit="1" customWidth="1"/>
    <col min="16144" max="16144" width="5" style="202" bestFit="1" customWidth="1"/>
    <col min="16145" max="16146" width="0" style="202" hidden="1" customWidth="1"/>
    <col min="16147" max="16384" width="9.109375" style="202"/>
  </cols>
  <sheetData>
    <row r="1" spans="1:9" ht="22.8" x14ac:dyDescent="0.25">
      <c r="A1" s="417" t="s">
        <v>144</v>
      </c>
      <c r="B1" s="418"/>
      <c r="C1" s="418"/>
      <c r="D1" s="418"/>
      <c r="E1" s="418"/>
      <c r="F1" s="418"/>
      <c r="G1" s="418"/>
      <c r="H1" s="419"/>
    </row>
    <row r="2" spans="1:9" ht="45.75" customHeight="1" x14ac:dyDescent="0.25">
      <c r="A2" s="420" t="s">
        <v>231</v>
      </c>
      <c r="B2" s="421"/>
      <c r="C2" s="421"/>
      <c r="D2" s="421"/>
      <c r="E2" s="421"/>
      <c r="F2" s="421"/>
      <c r="G2" s="421"/>
      <c r="H2" s="203" t="s">
        <v>145</v>
      </c>
    </row>
    <row r="3" spans="1:9" ht="62.4" x14ac:dyDescent="0.25">
      <c r="A3" s="204" t="s">
        <v>116</v>
      </c>
      <c r="B3" s="205" t="s">
        <v>146</v>
      </c>
      <c r="C3" s="206"/>
      <c r="D3" s="205" t="s">
        <v>147</v>
      </c>
      <c r="E3" s="205" t="s">
        <v>148</v>
      </c>
      <c r="F3" s="205" t="s">
        <v>149</v>
      </c>
      <c r="G3" s="207"/>
      <c r="H3" s="208"/>
      <c r="I3" s="209"/>
    </row>
    <row r="4" spans="1:9" ht="15.6" x14ac:dyDescent="0.3">
      <c r="A4" s="210"/>
      <c r="B4" s="211" t="s">
        <v>150</v>
      </c>
      <c r="C4" s="206" t="s">
        <v>151</v>
      </c>
      <c r="D4" s="212"/>
      <c r="E4" s="212">
        <v>37279</v>
      </c>
      <c r="F4" s="212">
        <v>6576</v>
      </c>
      <c r="G4" s="213"/>
      <c r="H4" s="214"/>
      <c r="I4" s="209"/>
    </row>
    <row r="5" spans="1:9" ht="15" x14ac:dyDescent="0.25">
      <c r="A5" s="215"/>
      <c r="B5" s="211" t="s">
        <v>152</v>
      </c>
      <c r="C5" s="206" t="s">
        <v>151</v>
      </c>
      <c r="D5" s="212"/>
      <c r="E5" s="212">
        <v>19130</v>
      </c>
      <c r="F5" s="212">
        <v>2658</v>
      </c>
      <c r="G5" s="213"/>
      <c r="H5" s="214"/>
      <c r="I5" s="209"/>
    </row>
    <row r="6" spans="1:9" ht="15.6" x14ac:dyDescent="0.3">
      <c r="A6" s="215"/>
      <c r="B6" s="216" t="s">
        <v>62</v>
      </c>
      <c r="C6" s="217" t="s">
        <v>151</v>
      </c>
      <c r="D6" s="218"/>
      <c r="E6" s="218">
        <f>SUM(E4:E5)</f>
        <v>56409</v>
      </c>
      <c r="F6" s="218">
        <f>SUM(F4:F5)</f>
        <v>9234</v>
      </c>
      <c r="G6" s="213"/>
      <c r="H6" s="214"/>
      <c r="I6" s="209"/>
    </row>
    <row r="7" spans="1:9" ht="15" x14ac:dyDescent="0.25">
      <c r="A7" s="219"/>
      <c r="B7" s="207"/>
      <c r="C7" s="220"/>
      <c r="D7" s="213"/>
      <c r="E7" s="213"/>
      <c r="F7" s="213"/>
      <c r="G7" s="213"/>
      <c r="H7" s="214"/>
      <c r="I7" s="209"/>
    </row>
    <row r="8" spans="1:9" ht="46.8" x14ac:dyDescent="0.25">
      <c r="A8" s="204" t="s">
        <v>118</v>
      </c>
      <c r="B8" s="205" t="s">
        <v>153</v>
      </c>
      <c r="C8" s="206"/>
      <c r="D8" s="205" t="s">
        <v>154</v>
      </c>
      <c r="E8" s="205" t="s">
        <v>155</v>
      </c>
      <c r="F8" s="205" t="s">
        <v>156</v>
      </c>
      <c r="G8" s="205" t="s">
        <v>157</v>
      </c>
      <c r="H8" s="221" t="s">
        <v>158</v>
      </c>
      <c r="I8" s="209"/>
    </row>
    <row r="9" spans="1:9" ht="15" x14ac:dyDescent="0.25">
      <c r="A9" s="215"/>
      <c r="B9" s="211" t="s">
        <v>150</v>
      </c>
      <c r="C9" s="206" t="s">
        <v>151</v>
      </c>
      <c r="D9" s="212">
        <v>1382</v>
      </c>
      <c r="E9" s="212">
        <v>18718</v>
      </c>
      <c r="F9" s="212">
        <f>D9+E9</f>
        <v>20100</v>
      </c>
      <c r="G9" s="212">
        <v>19270</v>
      </c>
      <c r="H9" s="222">
        <f>F9-G9</f>
        <v>830</v>
      </c>
      <c r="I9" s="209"/>
    </row>
    <row r="10" spans="1:9" ht="15" x14ac:dyDescent="0.25">
      <c r="A10" s="215"/>
      <c r="B10" s="211" t="s">
        <v>152</v>
      </c>
      <c r="C10" s="206" t="s">
        <v>151</v>
      </c>
      <c r="D10" s="206">
        <v>660</v>
      </c>
      <c r="E10" s="212">
        <v>7431</v>
      </c>
      <c r="F10" s="212">
        <f>D10+E10</f>
        <v>8091</v>
      </c>
      <c r="G10" s="212">
        <v>7650</v>
      </c>
      <c r="H10" s="222">
        <f>F10-G10</f>
        <v>441</v>
      </c>
      <c r="I10" s="209"/>
    </row>
    <row r="11" spans="1:9" ht="15.6" x14ac:dyDescent="0.3">
      <c r="A11" s="215"/>
      <c r="B11" s="216" t="s">
        <v>62</v>
      </c>
      <c r="C11" s="217" t="s">
        <v>151</v>
      </c>
      <c r="D11" s="218">
        <f>SUM(D9:D10)</f>
        <v>2042</v>
      </c>
      <c r="E11" s="218">
        <f>SUM(E9:E10)</f>
        <v>26149</v>
      </c>
      <c r="F11" s="218">
        <f>D11+E11</f>
        <v>28191</v>
      </c>
      <c r="G11" s="218">
        <f>F11-H11</f>
        <v>26920</v>
      </c>
      <c r="H11" s="223">
        <f>SUM(H9:H10)</f>
        <v>1271</v>
      </c>
      <c r="I11" s="209"/>
    </row>
    <row r="12" spans="1:9" x14ac:dyDescent="0.25">
      <c r="A12" s="224"/>
      <c r="B12" s="225"/>
      <c r="C12" s="226"/>
      <c r="D12" s="227"/>
      <c r="E12" s="227"/>
      <c r="F12" s="227"/>
      <c r="G12" s="227"/>
      <c r="H12" s="228"/>
    </row>
    <row r="13" spans="1:9" ht="15.6" thickBot="1" x14ac:dyDescent="0.3">
      <c r="A13" s="229"/>
      <c r="B13" s="230"/>
      <c r="C13" s="231"/>
      <c r="D13" s="232"/>
      <c r="E13" s="232"/>
      <c r="F13" s="232"/>
      <c r="G13" s="233"/>
      <c r="H13" s="234"/>
    </row>
    <row r="14" spans="1:9" ht="15.6" x14ac:dyDescent="0.3">
      <c r="B14" s="235"/>
      <c r="C14" s="236"/>
      <c r="D14" s="209"/>
      <c r="E14" s="209"/>
      <c r="F14" s="209"/>
    </row>
    <row r="15" spans="1:9" ht="17.399999999999999" x14ac:dyDescent="0.3">
      <c r="B15" s="237"/>
      <c r="C15" s="236"/>
      <c r="D15" s="209"/>
      <c r="E15" s="209"/>
      <c r="F15" s="209"/>
    </row>
    <row r="16" spans="1:9" ht="15.6" x14ac:dyDescent="0.3">
      <c r="B16" s="235"/>
      <c r="C16" s="236"/>
      <c r="D16" s="209"/>
      <c r="E16" s="209"/>
      <c r="F16" s="209"/>
    </row>
    <row r="17" spans="2:6" ht="15.6" x14ac:dyDescent="0.3">
      <c r="B17" s="235"/>
      <c r="C17" s="236"/>
      <c r="D17" s="209"/>
      <c r="E17" s="209"/>
      <c r="F17" s="209"/>
    </row>
  </sheetData>
  <mergeCells count="2">
    <mergeCell ref="A1:H1"/>
    <mergeCell ref="A2:G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Cover Page</vt:lpstr>
      <vt:lpstr>Index</vt:lpstr>
      <vt:lpstr>Glance</vt:lpstr>
      <vt:lpstr>GERC pending</vt:lpstr>
      <vt:lpstr>Sales &amp; Revenue Data</vt:lpstr>
      <vt:lpstr>Financial Data</vt:lpstr>
      <vt:lpstr>T&amp;D LOSSES REDUCTION</vt:lpstr>
      <vt:lpstr>METER TESTING AND DEFECTIVE</vt:lpstr>
      <vt:lpstr>'Financial Data'!Print_Area</vt:lpstr>
      <vt:lpstr>Glance!Print_Area</vt:lpstr>
      <vt:lpstr>Index!Print_Area</vt:lpstr>
      <vt:lpstr>'Sales &amp; Revenue Data'!Print_Area</vt:lpstr>
      <vt:lpstr>'T&amp;D LOSSES REDUCTION'!Print_Area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2023-10-05T11:53:34Z</dcterms:modified>
</cp:coreProperties>
</file>